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ON - Vedlejší a ostatní ..." sheetId="2" r:id="rId2"/>
    <sheet name="D.1.1 - Architektonicko-s..." sheetId="3" r:id="rId3"/>
    <sheet name="D.1.4 - Bleskosvod a vyhř...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'VON - Vedlejší a ostatní ...'!$C$84:$K$105</definedName>
    <definedName name="_xlnm.Print_Area" localSheetId="1">'VON - Vedlejší a ostatní ...'!$C$4:$J$39,'VON - Vedlejší a ostatní ...'!$C$45:$J$66,'VON - Vedlejší a ostatní ...'!$C$72:$K$105</definedName>
    <definedName name="_xlnm.Print_Titles" localSheetId="1">'VON - Vedlejší a ostatní ...'!$84:$84</definedName>
    <definedName name="_xlnm._FilterDatabase" localSheetId="2" hidden="1">'D.1.1 - Architektonicko-s...'!$C$87:$K$160</definedName>
    <definedName name="_xlnm.Print_Area" localSheetId="2">'D.1.1 - Architektonicko-s...'!$C$4:$J$39,'D.1.1 - Architektonicko-s...'!$C$45:$J$69,'D.1.1 - Architektonicko-s...'!$C$75:$K$160</definedName>
    <definedName name="_xlnm.Print_Titles" localSheetId="2">'D.1.1 - Architektonicko-s...'!$87:$87</definedName>
    <definedName name="_xlnm._FilterDatabase" localSheetId="3" hidden="1">'D.1.4 - Bleskosvod a vyhř...'!$C$79:$K$82</definedName>
    <definedName name="_xlnm.Print_Area" localSheetId="3">'D.1.4 - Bleskosvod a vyhř...'!$C$4:$J$39,'D.1.4 - Bleskosvod a vyhř...'!$C$45:$J$61,'D.1.4 - Bleskosvod a vyhř...'!$C$67:$K$82</definedName>
    <definedName name="_xlnm.Print_Titles" localSheetId="3">'D.1.4 - Bleskosvod a vyhř...'!$79:$79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57"/>
  <c r="BH157"/>
  <c r="BG157"/>
  <c r="BF157"/>
  <c r="T157"/>
  <c r="R157"/>
  <c r="P157"/>
  <c r="BK157"/>
  <c r="J157"/>
  <c r="BE157"/>
  <c r="BI153"/>
  <c r="BH153"/>
  <c r="BG153"/>
  <c r="BF153"/>
  <c r="T153"/>
  <c r="T152"/>
  <c r="R153"/>
  <c r="R152"/>
  <c r="P153"/>
  <c r="P152"/>
  <c r="BK153"/>
  <c r="BK152"/>
  <c r="J152"/>
  <c r="J153"/>
  <c r="BE153"/>
  <c r="J68"/>
  <c r="BI151"/>
  <c r="BH151"/>
  <c r="BG151"/>
  <c r="BF151"/>
  <c r="T151"/>
  <c r="R151"/>
  <c r="P151"/>
  <c r="BK151"/>
  <c r="J151"/>
  <c r="BE151"/>
  <c r="BI150"/>
  <c r="BH150"/>
  <c r="BG150"/>
  <c r="BF150"/>
  <c r="T150"/>
  <c r="T149"/>
  <c r="R150"/>
  <c r="R149"/>
  <c r="P150"/>
  <c r="P149"/>
  <c r="BK150"/>
  <c r="BK149"/>
  <c r="J149"/>
  <c r="J150"/>
  <c r="BE150"/>
  <c r="J67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2"/>
  <c r="BH122"/>
  <c r="BG122"/>
  <c r="BF122"/>
  <c r="T122"/>
  <c r="T121"/>
  <c r="R122"/>
  <c r="R121"/>
  <c r="P122"/>
  <c r="P121"/>
  <c r="BK122"/>
  <c r="BK121"/>
  <c r="J121"/>
  <c r="J122"/>
  <c r="BE122"/>
  <c r="J66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65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T101"/>
  <c r="R102"/>
  <c r="R101"/>
  <c r="P102"/>
  <c r="P101"/>
  <c r="BK102"/>
  <c r="BK101"/>
  <c r="J101"/>
  <c r="J102"/>
  <c r="BE102"/>
  <c r="J64"/>
  <c r="BI100"/>
  <c r="BH100"/>
  <c r="BG100"/>
  <c r="BF100"/>
  <c r="T100"/>
  <c r="R100"/>
  <c r="P100"/>
  <c r="BK100"/>
  <c r="J100"/>
  <c r="BE100"/>
  <c r="BI99"/>
  <c r="BH99"/>
  <c r="BG99"/>
  <c r="BF99"/>
  <c r="T99"/>
  <c r="T98"/>
  <c r="T97"/>
  <c r="R99"/>
  <c r="R98"/>
  <c r="R97"/>
  <c r="P99"/>
  <c r="P98"/>
  <c r="P97"/>
  <c r="BK99"/>
  <c r="BK98"/>
  <c r="J98"/>
  <c r="BK97"/>
  <c r="J97"/>
  <c r="J99"/>
  <c r="BE99"/>
  <c r="J63"/>
  <c r="J62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F37"/>
  <c i="1" r="BD56"/>
  <c i="3" r="BH91"/>
  <c r="F36"/>
  <c i="1" r="BC56"/>
  <c i="3" r="BG91"/>
  <c r="F35"/>
  <c i="1" r="BB56"/>
  <c i="3" r="BF91"/>
  <c r="J34"/>
  <c i="1" r="AW56"/>
  <c i="3" r="F34"/>
  <c i="1" r="BA56"/>
  <c i="3" r="T91"/>
  <c r="T90"/>
  <c r="T89"/>
  <c r="T88"/>
  <c r="R91"/>
  <c r="R90"/>
  <c r="R89"/>
  <c r="R88"/>
  <c r="P91"/>
  <c r="P90"/>
  <c r="P89"/>
  <c r="P88"/>
  <c i="1" r="AU56"/>
  <c i="3" r="BK91"/>
  <c r="BK90"/>
  <c r="J90"/>
  <c r="BK89"/>
  <c r="J89"/>
  <c r="BK88"/>
  <c r="J88"/>
  <c r="J59"/>
  <c r="J30"/>
  <c i="1" r="AG56"/>
  <c i="3" r="J91"/>
  <c r="BE91"/>
  <c r="J33"/>
  <c i="1" r="AV56"/>
  <c i="3" r="F33"/>
  <c i="1" r="AZ56"/>
  <c i="3" r="J61"/>
  <c r="J60"/>
  <c r="J84"/>
  <c r="F84"/>
  <c r="F82"/>
  <c r="E80"/>
  <c r="J54"/>
  <c r="F54"/>
  <c r="F52"/>
  <c r="E50"/>
  <c r="J39"/>
  <c r="J24"/>
  <c r="E24"/>
  <c r="J85"/>
  <c r="J55"/>
  <c r="J23"/>
  <c r="J18"/>
  <c r="E18"/>
  <c r="F85"/>
  <c r="F55"/>
  <c r="J17"/>
  <c r="J12"/>
  <c r="J82"/>
  <c r="J52"/>
  <c r="E7"/>
  <c r="E78"/>
  <c r="E48"/>
  <c i="2" r="J37"/>
  <c r="J36"/>
  <c i="1" r="AY55"/>
  <c i="2" r="J35"/>
  <c i="1" r="AX55"/>
  <c i="2" r="BI104"/>
  <c r="BH104"/>
  <c r="BG104"/>
  <c r="BF104"/>
  <c r="T104"/>
  <c r="T103"/>
  <c r="R104"/>
  <c r="R103"/>
  <c r="P104"/>
  <c r="P103"/>
  <c r="BK104"/>
  <c r="BK103"/>
  <c r="J103"/>
  <c r="J104"/>
  <c r="BE104"/>
  <c r="J65"/>
  <c r="BI101"/>
  <c r="BH101"/>
  <c r="BG101"/>
  <c r="BF101"/>
  <c r="T101"/>
  <c r="T100"/>
  <c r="R101"/>
  <c r="R100"/>
  <c r="P101"/>
  <c r="P100"/>
  <c r="BK101"/>
  <c r="BK100"/>
  <c r="J100"/>
  <c r="J101"/>
  <c r="BE101"/>
  <c r="J64"/>
  <c r="BI98"/>
  <c r="BH98"/>
  <c r="BG98"/>
  <c r="BF98"/>
  <c r="T98"/>
  <c r="R98"/>
  <c r="P98"/>
  <c r="BK98"/>
  <c r="J98"/>
  <c r="BE98"/>
  <c r="BI96"/>
  <c r="BH96"/>
  <c r="BG96"/>
  <c r="BF96"/>
  <c r="T96"/>
  <c r="T95"/>
  <c r="R96"/>
  <c r="R95"/>
  <c r="P96"/>
  <c r="P95"/>
  <c r="BK96"/>
  <c r="BK95"/>
  <c r="J95"/>
  <c r="J96"/>
  <c r="BE96"/>
  <c r="J63"/>
  <c r="BI93"/>
  <c r="BH93"/>
  <c r="BG93"/>
  <c r="BF93"/>
  <c r="T93"/>
  <c r="T92"/>
  <c r="R93"/>
  <c r="R92"/>
  <c r="P93"/>
  <c r="P92"/>
  <c r="BK93"/>
  <c r="BK92"/>
  <c r="J92"/>
  <c r="J93"/>
  <c r="BE93"/>
  <c r="J62"/>
  <c r="BI90"/>
  <c r="BH90"/>
  <c r="BG90"/>
  <c r="BF90"/>
  <c r="T90"/>
  <c r="R90"/>
  <c r="P90"/>
  <c r="BK90"/>
  <c r="J90"/>
  <c r="BE90"/>
  <c r="BI88"/>
  <c r="F37"/>
  <c i="1" r="BD55"/>
  <c i="2" r="BH88"/>
  <c r="F36"/>
  <c i="1" r="BC55"/>
  <c i="2" r="BG88"/>
  <c r="F35"/>
  <c i="1" r="BB55"/>
  <c i="2" r="BF88"/>
  <c r="J34"/>
  <c i="1" r="AW55"/>
  <c i="2" r="F34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9"/>
  <c r="J30"/>
  <c i="1" r="AG55"/>
  <c i="2" r="J88"/>
  <c r="BE88"/>
  <c r="J33"/>
  <c i="1" r="AV55"/>
  <c i="2" r="F33"/>
  <c i="1" r="AZ55"/>
  <c i="2" r="J61"/>
  <c r="J60"/>
  <c r="J81"/>
  <c r="F81"/>
  <c r="F79"/>
  <c r="E77"/>
  <c r="J54"/>
  <c r="F54"/>
  <c r="F52"/>
  <c r="E50"/>
  <c r="J39"/>
  <c r="J24"/>
  <c r="E24"/>
  <c r="J82"/>
  <c r="J55"/>
  <c r="J23"/>
  <c r="J18"/>
  <c r="E18"/>
  <c r="F82"/>
  <c r="F55"/>
  <c r="J17"/>
  <c r="J12"/>
  <c r="J79"/>
  <c r="J52"/>
  <c r="E7"/>
  <c r="E75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<sst xmlns="http://schemas.openxmlformats.org/spreadsheetml/2006/main">
  <si>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</si>
  <si>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</si>
  <si>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</si>
  <si>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</si>
  <si>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</si>
  <si>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{8cb9ad4f-4739-4aef-a654-9a852fbe235a}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</si>
  <si>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</si>
  <si>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</si>
  <si>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</si>
  <si>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</si>
  <si>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</si>
  <si>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</si>
  <si>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</si>
  <si>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</si>
  <si>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N19-072_exp2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</si>
  <si>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</si>
  <si>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</si>
  <si>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střešní krytiny na objektu ZUŠ Frýdek – Místek, Kostíkovo náměstí 637</t>
  </si>
  <si>
    <t>KSO:</t>
  </si>
  <si>
    <t>801 37</t>
  </si>
  <si>
    <t>CC-CZ:</t>
  </si>
  <si>
    <t>12631</t>
  </si>
  <si>
    <t>Místo:</t>
  </si>
  <si>
    <t>Frýdek Místek</t>
  </si>
  <si>
    <t>Datum:</t>
  </si>
  <si>
    <t>22. 5. 2019</t>
  </si>
  <si>
    <t>CZ-CPV:</t>
  </si>
  <si>
    <t>45000000-7</t>
  </si>
  <si>
    <t>CZ-CPA:</t>
  </si>
  <si>
    <t>41.00.48</t>
  </si>
  <si>
    <t>Zadavatel:</t>
  </si>
  <si>
    <t>IČ:</t>
  </si>
  <si>
    <t>Statutární město Frýdek - Místek</t>
  </si>
  <si>
    <t>DIČ:</t>
  </si>
  <si>
    <t>Uchazeč:</t>
  </si>
  <si>
    <t>Vyplň údaj</t>
  </si>
  <si>
    <t>Projektant:</t>
  </si>
  <si>
    <t>INPROS FM s.r.o.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</si>
  <si>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</si>
  <si>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</si>
  <si>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</si>
  <si>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</si>
  <si>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</si>
  <si>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</si>
  <si>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</si>
  <si>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</si>
  <si>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</si>
  <si>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</si>
  <si>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</si>
  <si>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</si>
  <si>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</si>
  <si>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</si>
  <si>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</si>
  <si>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</si>
  <si>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</si>
  <si>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</si>
  <si>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</si>
  <si>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</si>
  <si>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</si>
  <si>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</si>
  <si>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</si>
  <si>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</si>
  <si>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</si>
  <si>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</si>
  <si>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</si>
  <si>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</si>
  <si>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</si>
  <si>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</si>
  <si>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</si>
  <si>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</si>
  <si>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</si>
  <si>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</si>
  <si>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</si>
  <si>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</si>
  <si>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</si>
  <si>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</si>
  <si>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</si>
  <si>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</si>
  <si>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</si>
  <si>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</si>
  <si>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</si>
  <si>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</si>
  <si>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</si>
  <si>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</si>
  <si>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STA</t>
  </si>
  <si>
    <t>1</t>
  </si>
  <si>
    <t>{c6dbac8a-45b0-4302-a377-91f3ab045553}</t>
  </si>
  <si>
    <t>2</t>
  </si>
  <si>
    <t>D.1.1</t>
  </si>
  <si>
    <t xml:space="preserve">Architektonicko-stavební řešení </t>
  </si>
  <si>
    <t>{06be0640-74c1-4764-b3a2-2e2ee119e1c1}</t>
  </si>
  <si>
    <t>D.1.4</t>
  </si>
  <si>
    <t>Bleskosvod a vyhřívání žlabů okapového systému</t>
  </si>
  <si>
    <t>{0ee607f4-f552-47f7-88e3-fb7dee8bd6e6}</t>
  </si>
  <si>
    <t>KRYCÍ LIST SOUPISU PRACÍ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</si>
  <si>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</si>
  <si>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</si>
  <si>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</si>
  <si>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</si>
  <si>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</si>
  <si>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</si>
  <si>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</si>
  <si>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</si>
  <si>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</si>
  <si>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</si>
  <si>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</si>
  <si>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</si>
  <si>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</si>
  <si>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</si>
  <si>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</si>
  <si>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</si>
  <si>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</si>
  <si>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</si>
  <si>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</si>
  <si>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</si>
  <si>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</si>
  <si>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</si>
  <si>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</si>
  <si>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</si>
  <si>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</si>
  <si>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</si>
  <si>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</si>
  <si>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</si>
  <si>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</si>
  <si>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</si>
  <si>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</si>
  <si>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</si>
  <si>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013244000</t>
  </si>
  <si>
    <t>Dokumentace dílenská pro realizaci stavby</t>
  </si>
  <si>
    <t>kpl.</t>
  </si>
  <si>
    <t>CS ÚRS 2019 01</t>
  </si>
  <si>
    <t>1024</t>
  </si>
  <si>
    <t>864302775</t>
  </si>
  <si>
    <t>P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</si>
  <si>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</si>
  <si>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</si>
  <si>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</si>
  <si>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-1405677476</t>
  </si>
  <si>
    <t>Poznámka k položce:_x000d_
VEŠKERÉ FORMY A PŘEDÁNÍ SE ŘÍDÍ PODMÍNKAMI ZADÁVACÍ DOKUMENTACE STAVBY</t>
  </si>
  <si>
    <t>VRN2</t>
  </si>
  <si>
    <t>Příprava staveniště</t>
  </si>
  <si>
    <t>3</t>
  </si>
  <si>
    <t>020001000</t>
  </si>
  <si>
    <t xml:space="preserve">Příprava staveniště </t>
  </si>
  <si>
    <t>-56392553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</si>
  <si>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_x000d_
</t>
  </si>
  <si>
    <t>VRN3</t>
  </si>
  <si>
    <t>Zařízení staveniště</t>
  </si>
  <si>
    <t>4</t>
  </si>
  <si>
    <t>030001000</t>
  </si>
  <si>
    <t xml:space="preserve">Zařízení staveniště </t>
  </si>
  <si>
    <t>394942792</t>
  </si>
  <si>
    <t xml:space="preserve">Poznámka k položce:_x000d_
Náklady na zřízení / nájem ZS:_x000d_
-oplocení stavby _x000d_
-kompletní vnitrostaveništní rozvody všech potřebných energií a médií_x000d_
-poplatky spotřeby energií a médií _x000d_
_x000d_
</t>
  </si>
  <si>
    <t>039002000</t>
  </si>
  <si>
    <t>Zrušení zařízení staveniště</t>
  </si>
  <si>
    <t>536426120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</si>
  <si>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</si>
  <si>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</si>
  <si>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</si>
  <si>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6</t>
  </si>
  <si>
    <t>045002000</t>
  </si>
  <si>
    <t xml:space="preserve">Kompletační a koordinační činnost </t>
  </si>
  <si>
    <t>977758849</t>
  </si>
  <si>
    <t>Poznámka k položce:_x000d_
-příprava předávací dokumentace dle ZD_x000d_
-ostatní kompletační činnost</t>
  </si>
  <si>
    <t>VRN9</t>
  </si>
  <si>
    <t>Ostatní náklady</t>
  </si>
  <si>
    <t>7</t>
  </si>
  <si>
    <t>090001000</t>
  </si>
  <si>
    <t>-1718276865</t>
  </si>
  <si>
    <t>Poznámka k položce:_x000d_
V jednotkové ceně zahrnuty náklady :_x000d_
-------------------------------------------------_x000d_
-uvedení všech dotčených ploch, konstrukcí a povrchů do původního, bezvadného stavu_x000d_
----------------------------------------------------------------------------_x000d_
-ostatní, jinde neuvedené, náklady potřebné k provedení a předání díla objednateli _ dle PD a TZ</t>
  </si>
  <si>
    <t xml:space="preserve">D.1.1 - Architektonicko-stavební řešení </t>
  </si>
  <si>
    <t>HSV - Práce a dodávky HSV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</si>
  <si>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</si>
  <si>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</si>
  <si>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</si>
  <si>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</si>
  <si>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</si>
  <si>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</si>
  <si>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</si>
  <si>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>N00 - Nepojmenované, ostatní práce a dodávky</t>
  </si>
  <si>
    <t>HSV</t>
  </si>
  <si>
    <t>Práce a dodávky HSV</t>
  </si>
  <si>
    <t>997</t>
  </si>
  <si>
    <t>Přesun sutě</t>
  </si>
  <si>
    <t>997013154</t>
  </si>
  <si>
    <t>Vnitrostaveništní doprava suti a vybouraných hmot pro budovy v do 15 m s omezením mechanizace</t>
  </si>
  <si>
    <t>t</t>
  </si>
  <si>
    <t>-617832433</t>
  </si>
  <si>
    <t>997013R31</t>
  </si>
  <si>
    <t xml:space="preserve">Poplatek za uložení na skládce (skládkovné) stavebního odpadu bez rozlišení </t>
  </si>
  <si>
    <t>CS VLASTNÍ</t>
  </si>
  <si>
    <t>-567228053</t>
  </si>
  <si>
    <t>Poznámka k položce:_x000d_
Stavební odpad bez rozlišení.</t>
  </si>
  <si>
    <t>997321511</t>
  </si>
  <si>
    <t>Vodorovná doprava suti a vybouraných hmot po suchu do 1 km</t>
  </si>
  <si>
    <t>-1003404686</t>
  </si>
  <si>
    <t>997321519</t>
  </si>
  <si>
    <t>Příplatek ZKD 1km vodorovné dopravy suti a vybouraných hmot po suchu</t>
  </si>
  <si>
    <t>-1304753641</t>
  </si>
  <si>
    <t>VV</t>
  </si>
  <si>
    <t>4,143*10 'Přepočtené koeficientem množství</t>
  </si>
  <si>
    <t>PSV</t>
  </si>
  <si>
    <t>Práce a dodávky PSV</t>
  </si>
  <si>
    <t>712</t>
  </si>
  <si>
    <t>Povlakové krytiny</t>
  </si>
  <si>
    <t>712300831</t>
  </si>
  <si>
    <t>Odstranění povlakové krytiny střech do 10° jednovrstvé</t>
  </si>
  <si>
    <t>m2</t>
  </si>
  <si>
    <t>16</t>
  </si>
  <si>
    <t>1651727064</t>
  </si>
  <si>
    <t>998712203</t>
  </si>
  <si>
    <t>Přesun hmot procentní pro krytiny povlakové v objektech v do 24 m</t>
  </si>
  <si>
    <t>%</t>
  </si>
  <si>
    <t>-233364421</t>
  </si>
  <si>
    <t>713</t>
  </si>
  <si>
    <t>Izolace tepelné</t>
  </si>
  <si>
    <t>713111111</t>
  </si>
  <si>
    <t>Montáž izolace tepelné vrchem stropů volně kladenými rohožemi, pásy, dílci, deskami</t>
  </si>
  <si>
    <t>-1318716312</t>
  </si>
  <si>
    <t>10,0*2</t>
  </si>
  <si>
    <t>Součet</t>
  </si>
  <si>
    <t>8</t>
  </si>
  <si>
    <t>M</t>
  </si>
  <si>
    <t>63148102</t>
  </si>
  <si>
    <t>deska tepelně izolační minerální tl 60mm</t>
  </si>
  <si>
    <t>32</t>
  </si>
  <si>
    <t>944331320</t>
  </si>
  <si>
    <t>Poznámka k položce:_x000d_
Specifikace dle PD a TZ</t>
  </si>
  <si>
    <t>20*1,1 'Přepočtené koeficientem množství</t>
  </si>
  <si>
    <t>9</t>
  </si>
  <si>
    <t>998713203</t>
  </si>
  <si>
    <t>Přesun hmot procentní pro izolace tepelné v objektech v do 24 m</t>
  </si>
  <si>
    <t>1878365695</t>
  </si>
  <si>
    <t>762</t>
  </si>
  <si>
    <t>Konstrukce tesařské</t>
  </si>
  <si>
    <t>10</t>
  </si>
  <si>
    <t>762083121</t>
  </si>
  <si>
    <t xml:space="preserve">Impregnace řeziva proti dřevokaznému hmyzu, houbám a plísním </t>
  </si>
  <si>
    <t>m3</t>
  </si>
  <si>
    <t>-1971507530</t>
  </si>
  <si>
    <t>11</t>
  </si>
  <si>
    <t>762341210</t>
  </si>
  <si>
    <t>Montáž bednění střech rovných a šikmých sklonu do 60° z hrubých prken na sraz</t>
  </si>
  <si>
    <t>1549215948</t>
  </si>
  <si>
    <t>"dle PD _ předpoklad výměny poškozených prvků_50% plochy" 240,0/2</t>
  </si>
  <si>
    <t>12</t>
  </si>
  <si>
    <t>60511081</t>
  </si>
  <si>
    <t xml:space="preserve">řezivo jehličnaté deskové tl d 32mm </t>
  </si>
  <si>
    <t>-1096219716</t>
  </si>
  <si>
    <t>120*0,033 'Přepočtené koeficientem množství</t>
  </si>
  <si>
    <t>13</t>
  </si>
  <si>
    <t>762341811</t>
  </si>
  <si>
    <t>Demontáž bednění střech z prken</t>
  </si>
  <si>
    <t>1257057702</t>
  </si>
  <si>
    <t>14</t>
  </si>
  <si>
    <t>762395000</t>
  </si>
  <si>
    <t>Spojovací prostředky krovů, bednění, laťování, nadstřešních konstrukcí</t>
  </si>
  <si>
    <t>-391388999</t>
  </si>
  <si>
    <t>998762203</t>
  </si>
  <si>
    <t>Přesun hmot procentní pro kce tesařské v objektech v do 24 m</t>
  </si>
  <si>
    <t>1334676839</t>
  </si>
  <si>
    <t>764</t>
  </si>
  <si>
    <t>Konstrukce klempířské</t>
  </si>
  <si>
    <t>764001821</t>
  </si>
  <si>
    <t>Demontáž krytiny ze svitků nebo tabulí do suti</t>
  </si>
  <si>
    <t>-751458665</t>
  </si>
  <si>
    <t>Poznámka k položce:_x000d_
JC demontáže obsahuje , jinde neuvedené, přímo související prvky, doplňky a příslušenství.</t>
  </si>
  <si>
    <t>17</t>
  </si>
  <si>
    <t>764001881</t>
  </si>
  <si>
    <t>Demontáž nároží z hřebenáčů do suti</t>
  </si>
  <si>
    <t>m</t>
  </si>
  <si>
    <t>-2141088855</t>
  </si>
  <si>
    <t>18</t>
  </si>
  <si>
    <t>764002801</t>
  </si>
  <si>
    <t>Demontáž závětrné lišty do suti</t>
  </si>
  <si>
    <t>-1733695066</t>
  </si>
  <si>
    <t>19</t>
  </si>
  <si>
    <t>764002812</t>
  </si>
  <si>
    <t xml:space="preserve">Demontáž okapového plechu do suti </t>
  </si>
  <si>
    <t>-914859784</t>
  </si>
  <si>
    <t>20</t>
  </si>
  <si>
    <t>764002871</t>
  </si>
  <si>
    <t>Demontáž lemování zdí do suti</t>
  </si>
  <si>
    <t>988476117</t>
  </si>
  <si>
    <t>764101R00</t>
  </si>
  <si>
    <t xml:space="preserve">Dodávka a montáž systémového řešení velkoformátové střešní krytiny z pásů s dvojitou drážkou (cel. plech tl. 0,5 mm , min hmotnosti 4,7 kg/m2) s polyesterovou povrchovou úpravou ) s podkladní paropropustnou drenážní membránou (300-500 g/m2) tl. 8 mm </t>
  </si>
  <si>
    <t>-900176071</t>
  </si>
  <si>
    <t>Poznámka k položce:_x000d_
Kompletní systémová dodávka a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výrobků.</t>
  </si>
  <si>
    <t>"specifikace a rozsah _ dle K1 výpisu prvků" 240,0</t>
  </si>
  <si>
    <t>22</t>
  </si>
  <si>
    <t>764432R02</t>
  </si>
  <si>
    <t xml:space="preserve">K-02 - D+M _ okapní plech _ (ocelový plech s polyesterovou povrchovou úpravou) _ rš 350 mm  </t>
  </si>
  <si>
    <t>383187712</t>
  </si>
  <si>
    <t>Poznámka k položce:_x000d_
Kompletní provedení dle specifikace PD a TZ vč. všech souvisejících prací dodávek, příslušenství a komponentů dle výpisu. V jednotkové ceně započítáno: dodávka, výroba, montáž/osazení/kotvení (vč.kotvících prvků), povrchová úprava. Kompletní specifikace viz výpis výrobků.</t>
  </si>
  <si>
    <t>23</t>
  </si>
  <si>
    <t>764432R03</t>
  </si>
  <si>
    <t xml:space="preserve">K-03 - D+M _ závětrná lišta _ (ocelový plech s polyesterovou povrchovou úpravou) _ rš 360 mm  </t>
  </si>
  <si>
    <t>-2109275021</t>
  </si>
  <si>
    <t>24</t>
  </si>
  <si>
    <t>764432R04</t>
  </si>
  <si>
    <t xml:space="preserve">K-04 - D+M _ štítové lemování _ (ocelový plech s polyesterovou povrchovou úpravou) _ rš 550 mm  </t>
  </si>
  <si>
    <t>882453063</t>
  </si>
  <si>
    <t>25</t>
  </si>
  <si>
    <t>764432R05</t>
  </si>
  <si>
    <t xml:space="preserve">K-05 - D+M _ lemování a oplechování zdí  _ (ocelový plech s polyesterovou povrchovou úpravou) _ rš 100+330 mm </t>
  </si>
  <si>
    <t>1906662816</t>
  </si>
  <si>
    <t>26</t>
  </si>
  <si>
    <t>764432R06</t>
  </si>
  <si>
    <t xml:space="preserve">K-06 - D+M _ hřebenáč rovný _ (ocelový plech s polyesterovou povrchovou úpravou) _ rš 390 mm </t>
  </si>
  <si>
    <t>-2110382545</t>
  </si>
  <si>
    <t>27</t>
  </si>
  <si>
    <t>764432R07</t>
  </si>
  <si>
    <t xml:space="preserve">K-07 - D+M _ systémová tyčová sněhová zábrana _ (lakovaná ocel)  </t>
  </si>
  <si>
    <t>1368815070</t>
  </si>
  <si>
    <t>28</t>
  </si>
  <si>
    <t>764432R08</t>
  </si>
  <si>
    <t xml:space="preserve">K-08 - D+M _ systémový střešní výlez 600/600 mm </t>
  </si>
  <si>
    <t>kus</t>
  </si>
  <si>
    <t>1479880602</t>
  </si>
  <si>
    <t>29</t>
  </si>
  <si>
    <t>764432R09</t>
  </si>
  <si>
    <t xml:space="preserve">K-09 - D+M _ střešní prostup pro falcovanou krytinu s PVC větracím komínkem D 110 mm / v 550 mm </t>
  </si>
  <si>
    <t>-2048412504</t>
  </si>
  <si>
    <t>30</t>
  </si>
  <si>
    <t>998764203</t>
  </si>
  <si>
    <t>Přesun hmot procentní pro konstrukce klempířské v objektech v do 24 m</t>
  </si>
  <si>
    <t>742137601</t>
  </si>
  <si>
    <t>766</t>
  </si>
  <si>
    <t>Konstrukce truhlářské</t>
  </si>
  <si>
    <t>31</t>
  </si>
  <si>
    <t>766674811</t>
  </si>
  <si>
    <t>Demontáž střešního výlezu hladká krytina do 45°</t>
  </si>
  <si>
    <t>-786053369</t>
  </si>
  <si>
    <t>998766203</t>
  </si>
  <si>
    <t>Přesun hmot procentní pro konstrukce truhlářské v objektech v do 24 m</t>
  </si>
  <si>
    <t>-1967501693</t>
  </si>
  <si>
    <t>N00</t>
  </si>
  <si>
    <t>Nepojmenované, ostatní práce a dodávky</t>
  </si>
  <si>
    <t>33</t>
  </si>
  <si>
    <t>N00_015R04</t>
  </si>
  <si>
    <t xml:space="preserve">Příplatek k plechové střešní krytině _ za provedení veškerých detailů a (D+M) systémových prostupů/průchodek </t>
  </si>
  <si>
    <t>512</t>
  </si>
  <si>
    <t>1278328967</t>
  </si>
  <si>
    <t xml:space="preserve">Poznámka k položce:_x000d_
Kompletní dodávka a provedení dle specifikace PD (SOUPIS DETAILŮ) a TZ + systémové technologické postupy _x000d_
----------------------------------------------------------------------------------------------------------------------------------------_x000d_
</t>
  </si>
  <si>
    <t>"rozsah a specifikace _ plocha střešního pláště" 240,0</t>
  </si>
  <si>
    <t>34</t>
  </si>
  <si>
    <t>N00_015R05</t>
  </si>
  <si>
    <t xml:space="preserve">Příplatek za bezpečnostní opatření , která umožní provést kompletní rozsah stavebních úprav bez nutnosti stavby rámového lešení kolem objektu </t>
  </si>
  <si>
    <t>-855466723</t>
  </si>
  <si>
    <t xml:space="preserve">Poznámka k položce:_x000d_
_x000d_
</t>
  </si>
  <si>
    <t>D.1.4 - Bleskosvod a vyhřívání žlabů okapového systému</t>
  </si>
  <si>
    <t>N00 - Technika prostředí staveb</t>
  </si>
  <si>
    <t>Technika prostředí staveb</t>
  </si>
  <si>
    <t>N00_R01</t>
  </si>
  <si>
    <t>Bleskosvod a vyhřívání žlabů okapového systému _ viz samostatný soupis prací</t>
  </si>
  <si>
    <t>-934888551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</si>
</sst>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6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21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6</v>
      </c>
    </row>
    <row r="9" ht="29.28" customHeight="1">
      <c r="B9" s="18"/>
      <c r="C9" s="19"/>
      <c r="D9" s="23" t="s">
        <v>26</v>
      </c>
      <c r="E9" s="19"/>
      <c r="F9" s="19"/>
      <c r="G9" s="19"/>
      <c r="H9" s="19"/>
      <c r="I9" s="19"/>
      <c r="J9" s="19"/>
      <c r="K9" s="31" t="s">
        <v>27</v>
      </c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23" t="s">
        <v>28</v>
      </c>
      <c r="AL9" s="19"/>
      <c r="AM9" s="19"/>
      <c r="AN9" s="31" t="s">
        <v>29</v>
      </c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30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31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32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33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34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31</v>
      </c>
      <c r="AL13" s="19"/>
      <c r="AM13" s="19"/>
      <c r="AN13" s="32" t="s">
        <v>35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2" t="s">
        <v>35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29" t="s">
        <v>33</v>
      </c>
      <c r="AL14" s="19"/>
      <c r="AM14" s="19"/>
      <c r="AN14" s="32" t="s">
        <v>35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36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31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37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33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38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31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40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33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38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41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56.25" customHeight="1">
      <c r="B23" s="18"/>
      <c r="C23" s="19"/>
      <c r="D23" s="19"/>
      <c r="E23" s="34" t="s">
        <v>42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19"/>
      <c r="AQ25" s="19"/>
      <c r="AR25" s="17"/>
      <c r="BE25" s="28"/>
    </row>
    <row r="26" s="1" customFormat="1" ht="25.92" customHeight="1">
      <c r="B26" s="36"/>
      <c r="C26" s="37"/>
      <c r="D26" s="38" t="s">
        <v>43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41"/>
      <c r="BE28" s="28"/>
    </row>
    <row r="29" s="2" customFormat="1" ht="14.4" customHeight="1">
      <c r="B29" s="43"/>
      <c r="C29" s="44"/>
      <c r="D29" s="29" t="s">
        <v>47</v>
      </c>
      <c r="E29" s="44"/>
      <c r="F29" s="29" t="s">
        <v>48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8"/>
    </row>
    <row r="30" s="2" customFormat="1" ht="14.4" customHeight="1">
      <c r="B30" s="43"/>
      <c r="C30" s="44"/>
      <c r="D30" s="44"/>
      <c r="E30" s="44"/>
      <c r="F30" s="29" t="s">
        <v>49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8"/>
    </row>
    <row r="31" hidden="1" s="2" customFormat="1" ht="14.4" customHeight="1">
      <c r="B31" s="43"/>
      <c r="C31" s="44"/>
      <c r="D31" s="44"/>
      <c r="E31" s="44"/>
      <c r="F31" s="29" t="s">
        <v>50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8"/>
    </row>
    <row r="32" hidden="1" s="2" customFormat="1" ht="14.4" customHeight="1">
      <c r="B32" s="43"/>
      <c r="C32" s="44"/>
      <c r="D32" s="44"/>
      <c r="E32" s="44"/>
      <c r="F32" s="29" t="s">
        <v>51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8"/>
    </row>
    <row r="33" hidden="1" s="2" customFormat="1" ht="14.4" customHeight="1">
      <c r="B33" s="43"/>
      <c r="C33" s="44"/>
      <c r="D33" s="44"/>
      <c r="E33" s="44"/>
      <c r="F33" s="29" t="s">
        <v>52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1" customFormat="1" ht="25.92" customHeight="1">
      <c r="B35" s="36"/>
      <c r="C35" s="48"/>
      <c r="D35" s="49" t="s">
        <v>53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54</v>
      </c>
      <c r="U35" s="50"/>
      <c r="V35" s="50"/>
      <c r="W35" s="50"/>
      <c r="X35" s="52" t="s">
        <v>55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0" t="s">
        <v>56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29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N19-072_exp2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Oprava střešní krytiny na objektu ZUŠ Frýdek – Místek, Kostíkovo náměstí 637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Frýdek Místek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5" t="str">
        <f>IF(AN8= "","",AN8)</f>
        <v>22. 5. 2019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29" t="s">
        <v>30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Statutární město Frýdek - Místek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36</v>
      </c>
      <c r="AJ49" s="37"/>
      <c r="AK49" s="37"/>
      <c r="AL49" s="37"/>
      <c r="AM49" s="66" t="str">
        <f>IF(E17="","",E17)</f>
        <v>INPROS FM s.r.o.</v>
      </c>
      <c r="AN49" s="37"/>
      <c r="AO49" s="37"/>
      <c r="AP49" s="37"/>
      <c r="AQ49" s="37"/>
      <c r="AR49" s="41"/>
      <c r="AS49" s="67" t="s">
        <v>57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29" t="s">
        <v>34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39</v>
      </c>
      <c r="AJ50" s="37"/>
      <c r="AK50" s="37"/>
      <c r="AL50" s="37"/>
      <c r="AM50" s="66" t="str">
        <f>IF(E20="","",E20)</f>
        <v xml:space="preserve"> 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58</v>
      </c>
      <c r="D52" s="80"/>
      <c r="E52" s="80"/>
      <c r="F52" s="80"/>
      <c r="G52" s="80"/>
      <c r="H52" s="81"/>
      <c r="I52" s="82" t="s">
        <v>59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60</v>
      </c>
      <c r="AH52" s="80"/>
      <c r="AI52" s="80"/>
      <c r="AJ52" s="80"/>
      <c r="AK52" s="80"/>
      <c r="AL52" s="80"/>
      <c r="AM52" s="80"/>
      <c r="AN52" s="82" t="s">
        <v>61</v>
      </c>
      <c r="AO52" s="80"/>
      <c r="AP52" s="84"/>
      <c r="AQ52" s="85" t="s">
        <v>62</v>
      </c>
      <c r="AR52" s="41"/>
      <c r="AS52" s="86" t="s">
        <v>63</v>
      </c>
      <c r="AT52" s="87" t="s">
        <v>64</v>
      </c>
      <c r="AU52" s="87" t="s">
        <v>65</v>
      </c>
      <c r="AV52" s="87" t="s">
        <v>66</v>
      </c>
      <c r="AW52" s="87" t="s">
        <v>67</v>
      </c>
      <c r="AX52" s="87" t="s">
        <v>68</v>
      </c>
      <c r="AY52" s="87" t="s">
        <v>69</v>
      </c>
      <c r="AZ52" s="87" t="s">
        <v>70</v>
      </c>
      <c r="BA52" s="87" t="s">
        <v>71</v>
      </c>
      <c r="BB52" s="87" t="s">
        <v>72</v>
      </c>
      <c r="BC52" s="87" t="s">
        <v>73</v>
      </c>
      <c r="BD52" s="88" t="s">
        <v>74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ROUND(SUM(AG55:AG57),2)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ROUND(SUM(AS55:AS57),2)</f>
        <v>0</v>
      </c>
      <c r="AT54" s="100">
        <f>ROUND(SUM(AV54:AW54),2)</f>
        <v>0</v>
      </c>
      <c r="AU54" s="101">
        <f>ROUND(SUM(AU55:AU57),5)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ROUND(SUM(AZ55:AZ57),2)</f>
        <v>0</v>
      </c>
      <c r="BA54" s="100">
        <f>ROUND(SUM(BA55:BA57),2)</f>
        <v>0</v>
      </c>
      <c r="BB54" s="100">
        <f>ROUND(SUM(BB55:BB57),2)</f>
        <v>0</v>
      </c>
      <c r="BC54" s="100">
        <f>ROUND(SUM(BC55:BC57),2)</f>
        <v>0</v>
      </c>
      <c r="BD54" s="102">
        <f>ROUND(SUM(BD55:BD57),2)</f>
        <v>0</v>
      </c>
      <c r="BS54" s="103" t="s">
        <v>76</v>
      </c>
      <c r="BT54" s="103" t="s">
        <v>77</v>
      </c>
      <c r="BU54" s="104" t="s">
        <v>78</v>
      </c>
      <c r="BV54" s="103" t="s">
        <v>79</v>
      </c>
      <c r="BW54" s="103" t="s">
        <v>5</v>
      </c>
      <c r="BX54" s="103" t="s">
        <v>80</v>
      </c>
      <c r="CL54" s="103" t="s">
        <v>19</v>
      </c>
    </row>
    <row r="55" s="5" customFormat="1" ht="16.5" customHeight="1">
      <c r="A55" s="105" t="s">
        <v>81</v>
      </c>
      <c r="B55" s="106"/>
      <c r="C55" s="107"/>
      <c r="D55" s="108" t="s">
        <v>82</v>
      </c>
      <c r="E55" s="108"/>
      <c r="F55" s="108"/>
      <c r="G55" s="108"/>
      <c r="H55" s="108"/>
      <c r="I55" s="109"/>
      <c r="J55" s="108" t="s">
        <v>83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'VON - Vedlejší a ostatní 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84</v>
      </c>
      <c r="AR55" s="112"/>
      <c r="AS55" s="113">
        <v>0</v>
      </c>
      <c r="AT55" s="114">
        <f>ROUND(SUM(AV55:AW55),2)</f>
        <v>0</v>
      </c>
      <c r="AU55" s="115">
        <f>'VON - Vedlejší a ostatní ...'!P85</f>
        <v>0</v>
      </c>
      <c r="AV55" s="114">
        <f>'VON - Vedlejší a ostatní ...'!J33</f>
        <v>0</v>
      </c>
      <c r="AW55" s="114">
        <f>'VON - Vedlejší a ostatní ...'!J34</f>
        <v>0</v>
      </c>
      <c r="AX55" s="114">
        <f>'VON - Vedlejší a ostatní ...'!J35</f>
        <v>0</v>
      </c>
      <c r="AY55" s="114">
        <f>'VON - Vedlejší a ostatní ...'!J36</f>
        <v>0</v>
      </c>
      <c r="AZ55" s="114">
        <f>'VON - Vedlejší a ostatní ...'!F33</f>
        <v>0</v>
      </c>
      <c r="BA55" s="114">
        <f>'VON - Vedlejší a ostatní ...'!F34</f>
        <v>0</v>
      </c>
      <c r="BB55" s="114">
        <f>'VON - Vedlejší a ostatní ...'!F35</f>
        <v>0</v>
      </c>
      <c r="BC55" s="114">
        <f>'VON - Vedlejší a ostatní ...'!F36</f>
        <v>0</v>
      </c>
      <c r="BD55" s="116">
        <f>'VON - Vedlejší a ostatní ...'!F37</f>
        <v>0</v>
      </c>
      <c r="BT55" s="117" t="s">
        <v>85</v>
      </c>
      <c r="BV55" s="117" t="s">
        <v>79</v>
      </c>
      <c r="BW55" s="117" t="s">
        <v>86</v>
      </c>
      <c r="BX55" s="117" t="s">
        <v>5</v>
      </c>
      <c r="CL55" s="117" t="s">
        <v>19</v>
      </c>
      <c r="CM55" s="117" t="s">
        <v>87</v>
      </c>
    </row>
    <row r="56" s="5" customFormat="1" ht="16.5" customHeight="1">
      <c r="A56" s="105" t="s">
        <v>81</v>
      </c>
      <c r="B56" s="106"/>
      <c r="C56" s="107"/>
      <c r="D56" s="108" t="s">
        <v>88</v>
      </c>
      <c r="E56" s="108"/>
      <c r="F56" s="108"/>
      <c r="G56" s="108"/>
      <c r="H56" s="108"/>
      <c r="I56" s="109"/>
      <c r="J56" s="108" t="s">
        <v>89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'D.1.1 - Architektonicko-s...'!J30</f>
        <v>0</v>
      </c>
      <c r="AH56" s="109"/>
      <c r="AI56" s="109"/>
      <c r="AJ56" s="109"/>
      <c r="AK56" s="109"/>
      <c r="AL56" s="109"/>
      <c r="AM56" s="109"/>
      <c r="AN56" s="110">
        <f>SUM(AG56,AT56)</f>
        <v>0</v>
      </c>
      <c r="AO56" s="109"/>
      <c r="AP56" s="109"/>
      <c r="AQ56" s="111" t="s">
        <v>84</v>
      </c>
      <c r="AR56" s="112"/>
      <c r="AS56" s="113">
        <v>0</v>
      </c>
      <c r="AT56" s="114">
        <f>ROUND(SUM(AV56:AW56),2)</f>
        <v>0</v>
      </c>
      <c r="AU56" s="115">
        <f>'D.1.1 - Architektonicko-s...'!P88</f>
        <v>0</v>
      </c>
      <c r="AV56" s="114">
        <f>'D.1.1 - Architektonicko-s...'!J33</f>
        <v>0</v>
      </c>
      <c r="AW56" s="114">
        <f>'D.1.1 - Architektonicko-s...'!J34</f>
        <v>0</v>
      </c>
      <c r="AX56" s="114">
        <f>'D.1.1 - Architektonicko-s...'!J35</f>
        <v>0</v>
      </c>
      <c r="AY56" s="114">
        <f>'D.1.1 - Architektonicko-s...'!J36</f>
        <v>0</v>
      </c>
      <c r="AZ56" s="114">
        <f>'D.1.1 - Architektonicko-s...'!F33</f>
        <v>0</v>
      </c>
      <c r="BA56" s="114">
        <f>'D.1.1 - Architektonicko-s...'!F34</f>
        <v>0</v>
      </c>
      <c r="BB56" s="114">
        <f>'D.1.1 - Architektonicko-s...'!F35</f>
        <v>0</v>
      </c>
      <c r="BC56" s="114">
        <f>'D.1.1 - Architektonicko-s...'!F36</f>
        <v>0</v>
      </c>
      <c r="BD56" s="116">
        <f>'D.1.1 - Architektonicko-s...'!F37</f>
        <v>0</v>
      </c>
      <c r="BT56" s="117" t="s">
        <v>85</v>
      </c>
      <c r="BV56" s="117" t="s">
        <v>79</v>
      </c>
      <c r="BW56" s="117" t="s">
        <v>90</v>
      </c>
      <c r="BX56" s="117" t="s">
        <v>5</v>
      </c>
      <c r="CL56" s="117" t="s">
        <v>19</v>
      </c>
      <c r="CM56" s="117" t="s">
        <v>87</v>
      </c>
    </row>
    <row r="57" s="5" customFormat="1" ht="27" customHeight="1">
      <c r="A57" s="105" t="s">
        <v>81</v>
      </c>
      <c r="B57" s="106"/>
      <c r="C57" s="107"/>
      <c r="D57" s="108" t="s">
        <v>91</v>
      </c>
      <c r="E57" s="108"/>
      <c r="F57" s="108"/>
      <c r="G57" s="108"/>
      <c r="H57" s="108"/>
      <c r="I57" s="109"/>
      <c r="J57" s="108" t="s">
        <v>92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0">
        <f>'D.1.4 - Bleskosvod a vyhř...'!J30</f>
        <v>0</v>
      </c>
      <c r="AH57" s="109"/>
      <c r="AI57" s="109"/>
      <c r="AJ57" s="109"/>
      <c r="AK57" s="109"/>
      <c r="AL57" s="109"/>
      <c r="AM57" s="109"/>
      <c r="AN57" s="110">
        <f>SUM(AG57,AT57)</f>
        <v>0</v>
      </c>
      <c r="AO57" s="109"/>
      <c r="AP57" s="109"/>
      <c r="AQ57" s="111" t="s">
        <v>84</v>
      </c>
      <c r="AR57" s="112"/>
      <c r="AS57" s="118">
        <v>0</v>
      </c>
      <c r="AT57" s="119">
        <f>ROUND(SUM(AV57:AW57),2)</f>
        <v>0</v>
      </c>
      <c r="AU57" s="120">
        <f>'D.1.4 - Bleskosvod a vyhř...'!P80</f>
        <v>0</v>
      </c>
      <c r="AV57" s="119">
        <f>'D.1.4 - Bleskosvod a vyhř...'!J33</f>
        <v>0</v>
      </c>
      <c r="AW57" s="119">
        <f>'D.1.4 - Bleskosvod a vyhř...'!J34</f>
        <v>0</v>
      </c>
      <c r="AX57" s="119">
        <f>'D.1.4 - Bleskosvod a vyhř...'!J35</f>
        <v>0</v>
      </c>
      <c r="AY57" s="119">
        <f>'D.1.4 - Bleskosvod a vyhř...'!J36</f>
        <v>0</v>
      </c>
      <c r="AZ57" s="119">
        <f>'D.1.4 - Bleskosvod a vyhř...'!F33</f>
        <v>0</v>
      </c>
      <c r="BA57" s="119">
        <f>'D.1.4 - Bleskosvod a vyhř...'!F34</f>
        <v>0</v>
      </c>
      <c r="BB57" s="119">
        <f>'D.1.4 - Bleskosvod a vyhř...'!F35</f>
        <v>0</v>
      </c>
      <c r="BC57" s="119">
        <f>'D.1.4 - Bleskosvod a vyhř...'!F36</f>
        <v>0</v>
      </c>
      <c r="BD57" s="121">
        <f>'D.1.4 - Bleskosvod a vyhř...'!F37</f>
        <v>0</v>
      </c>
      <c r="BT57" s="117" t="s">
        <v>85</v>
      </c>
      <c r="BV57" s="117" t="s">
        <v>79</v>
      </c>
      <c r="BW57" s="117" t="s">
        <v>93</v>
      </c>
      <c r="BX57" s="117" t="s">
        <v>5</v>
      </c>
      <c r="CL57" s="117" t="s">
        <v>19</v>
      </c>
      <c r="CM57" s="117" t="s">
        <v>87</v>
      </c>
    </row>
    <row r="58" s="1" customFormat="1" ht="30" customHeight="1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</row>
    <row r="59" s="1" customFormat="1" ht="6.96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1"/>
    </row>
  </sheetData>
  <sheetProtection sheet="1" formatColumns="0" formatRows="0" objects="1" scenarios="1" spinCount="100000" saltValue="HJ4gSfziB3Yjgr7hUFKXyyvyBVyZQndFFMXmtxc3+JujKUN81E0tuiRln0h0RzturljC+tMgFUDpv+KU+e5SBQ==" hashValue="zKz71gBAMzqh/qmOIcxQF91nBpz7uz+bY1B1dNVS5kkqVHifpwYsnCoWCMBvD6n0xZFPS3FHa/iwmbnMVFRNiQ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VON - Vedlejší a ostatní ...'!C2" display="/"/>
    <hyperlink ref="A56" location="'D.1.1 - Architektonicko-s...'!C2" display="/"/>
    <hyperlink ref="A57" location="'D.1.4 - Bleskosvod a vyhř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86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7"/>
      <c r="AT3" s="14" t="s">
        <v>87</v>
      </c>
    </row>
    <row r="4" ht="24.96" customHeight="1">
      <c r="B4" s="17"/>
      <c r="D4" s="126" t="s">
        <v>94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7" t="s">
        <v>16</v>
      </c>
      <c r="L6" s="17"/>
    </row>
    <row r="7" ht="16.5" customHeight="1">
      <c r="B7" s="17"/>
      <c r="E7" s="128" t="str">
        <f>'Rekapitulace stavby'!K6</f>
        <v>Oprava střešní krytiny na objektu ZUŠ Frýdek – Místek, Kostíkovo náměstí 637</v>
      </c>
      <c r="F7" s="127"/>
      <c r="G7" s="127"/>
      <c r="H7" s="127"/>
      <c r="L7" s="17"/>
    </row>
    <row r="8" s="1" customFormat="1" ht="12" customHeight="1">
      <c r="B8" s="41"/>
      <c r="D8" s="127" t="s">
        <v>95</v>
      </c>
      <c r="I8" s="129"/>
      <c r="L8" s="41"/>
    </row>
    <row r="9" s="1" customFormat="1" ht="36.96" customHeight="1">
      <c r="B9" s="41"/>
      <c r="E9" s="130" t="s">
        <v>96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4" t="s">
        <v>19</v>
      </c>
      <c r="I11" s="131" t="s">
        <v>20</v>
      </c>
      <c r="J11" s="14" t="s">
        <v>1</v>
      </c>
      <c r="L11" s="41"/>
    </row>
    <row r="12" s="1" customFormat="1" ht="12" customHeight="1">
      <c r="B12" s="41"/>
      <c r="D12" s="127" t="s">
        <v>22</v>
      </c>
      <c r="F12" s="14" t="s">
        <v>23</v>
      </c>
      <c r="I12" s="131" t="s">
        <v>24</v>
      </c>
      <c r="J12" s="132" t="str">
        <f>'Rekapitulace stavby'!AN8</f>
        <v>22. 5. 2019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30</v>
      </c>
      <c r="I14" s="131" t="s">
        <v>31</v>
      </c>
      <c r="J14" s="14" t="s">
        <v>1</v>
      </c>
      <c r="L14" s="41"/>
    </row>
    <row r="15" s="1" customFormat="1" ht="18" customHeight="1">
      <c r="B15" s="41"/>
      <c r="E15" s="14" t="s">
        <v>32</v>
      </c>
      <c r="I15" s="131" t="s">
        <v>33</v>
      </c>
      <c r="J15" s="14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34</v>
      </c>
      <c r="I17" s="131" t="s">
        <v>31</v>
      </c>
      <c r="J17" s="30" t="str">
        <f>'Rekapitulace stavby'!AN13</f>
        <v>Vyplň údaj</v>
      </c>
      <c r="L17" s="41"/>
    </row>
    <row r="18" s="1" customFormat="1" ht="18" customHeight="1">
      <c r="B18" s="41"/>
      <c r="E18" s="30" t="str">
        <f>'Rekapitulace stavby'!E14</f>
        <v>Vyplň údaj</v>
      </c>
      <c r="F18" s="14"/>
      <c r="G18" s="14"/>
      <c r="H18" s="14"/>
      <c r="I18" s="131" t="s">
        <v>33</v>
      </c>
      <c r="J18" s="30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36</v>
      </c>
      <c r="I20" s="131" t="s">
        <v>31</v>
      </c>
      <c r="J20" s="14" t="s">
        <v>1</v>
      </c>
      <c r="L20" s="41"/>
    </row>
    <row r="21" s="1" customFormat="1" ht="18" customHeight="1">
      <c r="B21" s="41"/>
      <c r="E21" s="14" t="s">
        <v>37</v>
      </c>
      <c r="I21" s="131" t="s">
        <v>33</v>
      </c>
      <c r="J21" s="14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39</v>
      </c>
      <c r="I23" s="131" t="s">
        <v>31</v>
      </c>
      <c r="J23" s="14" t="str">
        <f>IF('Rekapitulace stavby'!AN19="","",'Rekapitulace stavby'!AN19)</f>
        <v/>
      </c>
      <c r="L23" s="41"/>
    </row>
    <row r="24" s="1" customFormat="1" ht="18" customHeight="1">
      <c r="B24" s="41"/>
      <c r="E24" s="14" t="str">
        <f>IF('Rekapitulace stavby'!E20="","",'Rekapitulace stavby'!E20)</f>
        <v xml:space="preserve"> </v>
      </c>
      <c r="I24" s="131" t="s">
        <v>33</v>
      </c>
      <c r="J24" s="14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41</v>
      </c>
      <c r="I26" s="129"/>
      <c r="L26" s="41"/>
    </row>
    <row r="27" s="6" customFormat="1" ht="56.25" customHeight="1">
      <c r="B27" s="133"/>
      <c r="E27" s="134" t="s">
        <v>42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43</v>
      </c>
      <c r="I30" s="129"/>
      <c r="J30" s="138">
        <f>ROUND(J85,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45</v>
      </c>
      <c r="I32" s="140" t="s">
        <v>44</v>
      </c>
      <c r="J32" s="139" t="s">
        <v>46</v>
      </c>
      <c r="L32" s="41"/>
    </row>
    <row r="33" s="1" customFormat="1" ht="14.4" customHeight="1">
      <c r="B33" s="41"/>
      <c r="D33" s="127" t="s">
        <v>47</v>
      </c>
      <c r="E33" s="127" t="s">
        <v>48</v>
      </c>
      <c r="F33" s="141">
        <f>ROUND((SUM(BE85:BE105)),  2)</f>
        <v>0</v>
      </c>
      <c r="I33" s="142">
        <v>0.20999999999999999</v>
      </c>
      <c r="J33" s="141">
        <f>ROUND(((SUM(BE85:BE105))*I33),  2)</f>
        <v>0</v>
      </c>
      <c r="L33" s="41"/>
    </row>
    <row r="34" s="1" customFormat="1" ht="14.4" customHeight="1">
      <c r="B34" s="41"/>
      <c r="E34" s="127" t="s">
        <v>49</v>
      </c>
      <c r="F34" s="141">
        <f>ROUND((SUM(BF85:BF105)),  2)</f>
        <v>0</v>
      </c>
      <c r="I34" s="142">
        <v>0.14999999999999999</v>
      </c>
      <c r="J34" s="141">
        <f>ROUND(((SUM(BF85:BF105))*I34),  2)</f>
        <v>0</v>
      </c>
      <c r="L34" s="41"/>
    </row>
    <row r="35" hidden="1" s="1" customFormat="1" ht="14.4" customHeight="1">
      <c r="B35" s="41"/>
      <c r="E35" s="127" t="s">
        <v>50</v>
      </c>
      <c r="F35" s="141">
        <f>ROUND((SUM(BG85:BG105)),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51</v>
      </c>
      <c r="F36" s="141">
        <f>ROUND((SUM(BH85:BH105)),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52</v>
      </c>
      <c r="F37" s="141">
        <f>ROUND((SUM(BI85:BI105)),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53</v>
      </c>
      <c r="E39" s="145"/>
      <c r="F39" s="145"/>
      <c r="G39" s="146" t="s">
        <v>54</v>
      </c>
      <c r="H39" s="147" t="s">
        <v>55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0" t="s">
        <v>97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Oprava střešní krytiny na objektu ZUŠ Frýdek – Místek, Kostíkovo náměstí 637</v>
      </c>
      <c r="F48" s="29"/>
      <c r="G48" s="29"/>
      <c r="H48" s="29"/>
      <c r="I48" s="129"/>
      <c r="J48" s="37"/>
      <c r="K48" s="37"/>
      <c r="L48" s="41"/>
    </row>
    <row r="49" s="1" customFormat="1" ht="12" customHeight="1">
      <c r="B49" s="36"/>
      <c r="C49" s="29" t="s">
        <v>95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VON - Vedlejší a ostatní náklady stavby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29" t="s">
        <v>22</v>
      </c>
      <c r="D52" s="37"/>
      <c r="E52" s="37"/>
      <c r="F52" s="24" t="str">
        <f>F12</f>
        <v>Frýdek Místek</v>
      </c>
      <c r="G52" s="37"/>
      <c r="H52" s="37"/>
      <c r="I52" s="131" t="s">
        <v>24</v>
      </c>
      <c r="J52" s="65" t="str">
        <f>IF(J12="","",J12)</f>
        <v>22. 5. 2019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29" t="s">
        <v>30</v>
      </c>
      <c r="D54" s="37"/>
      <c r="E54" s="37"/>
      <c r="F54" s="24" t="str">
        <f>E15</f>
        <v>Statutární město Frýdek - Místek</v>
      </c>
      <c r="G54" s="37"/>
      <c r="H54" s="37"/>
      <c r="I54" s="131" t="s">
        <v>36</v>
      </c>
      <c r="J54" s="34" t="str">
        <f>E21</f>
        <v>INPROS FM s.r.o.</v>
      </c>
      <c r="K54" s="37"/>
      <c r="L54" s="41"/>
    </row>
    <row r="55" s="1" customFormat="1" ht="13.65" customHeight="1">
      <c r="B55" s="36"/>
      <c r="C55" s="29" t="s">
        <v>34</v>
      </c>
      <c r="D55" s="37"/>
      <c r="E55" s="37"/>
      <c r="F55" s="24" t="str">
        <f>IF(E18="","",E18)</f>
        <v>Vyplň údaj</v>
      </c>
      <c r="G55" s="37"/>
      <c r="H55" s="37"/>
      <c r="I55" s="131" t="s">
        <v>39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98</v>
      </c>
      <c r="D57" s="159"/>
      <c r="E57" s="159"/>
      <c r="F57" s="159"/>
      <c r="G57" s="159"/>
      <c r="H57" s="159"/>
      <c r="I57" s="160"/>
      <c r="J57" s="161" t="s">
        <v>99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100</v>
      </c>
      <c r="D59" s="37"/>
      <c r="E59" s="37"/>
      <c r="F59" s="37"/>
      <c r="G59" s="37"/>
      <c r="H59" s="37"/>
      <c r="I59" s="129"/>
      <c r="J59" s="96">
        <f>J85</f>
        <v>0</v>
      </c>
      <c r="K59" s="37"/>
      <c r="L59" s="41"/>
      <c r="AU59" s="14" t="s">
        <v>101</v>
      </c>
    </row>
    <row r="60" s="7" customFormat="1" ht="24.96" customHeight="1">
      <c r="B60" s="163"/>
      <c r="C60" s="164"/>
      <c r="D60" s="165" t="s">
        <v>102</v>
      </c>
      <c r="E60" s="166"/>
      <c r="F60" s="166"/>
      <c r="G60" s="166"/>
      <c r="H60" s="166"/>
      <c r="I60" s="167"/>
      <c r="J60" s="168">
        <f>J86</f>
        <v>0</v>
      </c>
      <c r="K60" s="164"/>
      <c r="L60" s="169"/>
    </row>
    <row r="61" s="8" customFormat="1" ht="19.92" customHeight="1">
      <c r="B61" s="170"/>
      <c r="C61" s="171"/>
      <c r="D61" s="172" t="s">
        <v>103</v>
      </c>
      <c r="E61" s="173"/>
      <c r="F61" s="173"/>
      <c r="G61" s="173"/>
      <c r="H61" s="173"/>
      <c r="I61" s="174"/>
      <c r="J61" s="175">
        <f>J87</f>
        <v>0</v>
      </c>
      <c r="K61" s="171"/>
      <c r="L61" s="176"/>
    </row>
    <row r="62" s="8" customFormat="1" ht="19.92" customHeight="1">
      <c r="B62" s="170"/>
      <c r="C62" s="171"/>
      <c r="D62" s="172" t="s">
        <v>104</v>
      </c>
      <c r="E62" s="173"/>
      <c r="F62" s="173"/>
      <c r="G62" s="173"/>
      <c r="H62" s="173"/>
      <c r="I62" s="174"/>
      <c r="J62" s="175">
        <f>J92</f>
        <v>0</v>
      </c>
      <c r="K62" s="171"/>
      <c r="L62" s="176"/>
    </row>
    <row r="63" s="8" customFormat="1" ht="19.92" customHeight="1">
      <c r="B63" s="170"/>
      <c r="C63" s="171"/>
      <c r="D63" s="172" t="s">
        <v>105</v>
      </c>
      <c r="E63" s="173"/>
      <c r="F63" s="173"/>
      <c r="G63" s="173"/>
      <c r="H63" s="173"/>
      <c r="I63" s="174"/>
      <c r="J63" s="175">
        <f>J95</f>
        <v>0</v>
      </c>
      <c r="K63" s="171"/>
      <c r="L63" s="176"/>
    </row>
    <row r="64" s="8" customFormat="1" ht="19.92" customHeight="1">
      <c r="B64" s="170"/>
      <c r="C64" s="171"/>
      <c r="D64" s="172" t="s">
        <v>106</v>
      </c>
      <c r="E64" s="173"/>
      <c r="F64" s="173"/>
      <c r="G64" s="173"/>
      <c r="H64" s="173"/>
      <c r="I64" s="174"/>
      <c r="J64" s="175">
        <f>J100</f>
        <v>0</v>
      </c>
      <c r="K64" s="171"/>
      <c r="L64" s="176"/>
    </row>
    <row r="65" s="8" customFormat="1" ht="19.92" customHeight="1">
      <c r="B65" s="170"/>
      <c r="C65" s="171"/>
      <c r="D65" s="172" t="s">
        <v>107</v>
      </c>
      <c r="E65" s="173"/>
      <c r="F65" s="173"/>
      <c r="G65" s="173"/>
      <c r="H65" s="173"/>
      <c r="I65" s="174"/>
      <c r="J65" s="175">
        <f>J103</f>
        <v>0</v>
      </c>
      <c r="K65" s="171"/>
      <c r="L65" s="176"/>
    </row>
    <row r="66" s="1" customFormat="1" ht="21.84" customHeight="1">
      <c r="B66" s="36"/>
      <c r="C66" s="37"/>
      <c r="D66" s="37"/>
      <c r="E66" s="37"/>
      <c r="F66" s="37"/>
      <c r="G66" s="37"/>
      <c r="H66" s="37"/>
      <c r="I66" s="129"/>
      <c r="J66" s="37"/>
      <c r="K66" s="37"/>
      <c r="L66" s="41"/>
    </row>
    <row r="67" s="1" customFormat="1" ht="6.96" customHeight="1">
      <c r="B67" s="55"/>
      <c r="C67" s="56"/>
      <c r="D67" s="56"/>
      <c r="E67" s="56"/>
      <c r="F67" s="56"/>
      <c r="G67" s="56"/>
      <c r="H67" s="56"/>
      <c r="I67" s="153"/>
      <c r="J67" s="56"/>
      <c r="K67" s="56"/>
      <c r="L67" s="41"/>
    </row>
    <row r="71" s="1" customFormat="1" ht="6.96" customHeight="1">
      <c r="B71" s="57"/>
      <c r="C71" s="58"/>
      <c r="D71" s="58"/>
      <c r="E71" s="58"/>
      <c r="F71" s="58"/>
      <c r="G71" s="58"/>
      <c r="H71" s="58"/>
      <c r="I71" s="156"/>
      <c r="J71" s="58"/>
      <c r="K71" s="58"/>
      <c r="L71" s="41"/>
    </row>
    <row r="72" s="1" customFormat="1" ht="24.96" customHeight="1">
      <c r="B72" s="36"/>
      <c r="C72" s="20" t="s">
        <v>108</v>
      </c>
      <c r="D72" s="37"/>
      <c r="E72" s="37"/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2" customHeight="1">
      <c r="B74" s="36"/>
      <c r="C74" s="29" t="s">
        <v>16</v>
      </c>
      <c r="D74" s="37"/>
      <c r="E74" s="37"/>
      <c r="F74" s="37"/>
      <c r="G74" s="37"/>
      <c r="H74" s="37"/>
      <c r="I74" s="129"/>
      <c r="J74" s="37"/>
      <c r="K74" s="37"/>
      <c r="L74" s="41"/>
    </row>
    <row r="75" s="1" customFormat="1" ht="16.5" customHeight="1">
      <c r="B75" s="36"/>
      <c r="C75" s="37"/>
      <c r="D75" s="37"/>
      <c r="E75" s="157" t="str">
        <f>E7</f>
        <v>Oprava střešní krytiny na objektu ZUŠ Frýdek – Místek, Kostíkovo náměstí 637</v>
      </c>
      <c r="F75" s="29"/>
      <c r="G75" s="29"/>
      <c r="H75" s="29"/>
      <c r="I75" s="129"/>
      <c r="J75" s="37"/>
      <c r="K75" s="37"/>
      <c r="L75" s="41"/>
    </row>
    <row r="76" s="1" customFormat="1" ht="12" customHeight="1">
      <c r="B76" s="36"/>
      <c r="C76" s="29" t="s">
        <v>95</v>
      </c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6.5" customHeight="1">
      <c r="B77" s="36"/>
      <c r="C77" s="37"/>
      <c r="D77" s="37"/>
      <c r="E77" s="62" t="str">
        <f>E9</f>
        <v>VON - Vedlejší a ostatní náklady stavby</v>
      </c>
      <c r="F77" s="37"/>
      <c r="G77" s="37"/>
      <c r="H77" s="37"/>
      <c r="I77" s="129"/>
      <c r="J77" s="37"/>
      <c r="K77" s="37"/>
      <c r="L77" s="41"/>
    </row>
    <row r="78" s="1" customFormat="1" ht="6.96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1" customFormat="1" ht="12" customHeight="1">
      <c r="B79" s="36"/>
      <c r="C79" s="29" t="s">
        <v>22</v>
      </c>
      <c r="D79" s="37"/>
      <c r="E79" s="37"/>
      <c r="F79" s="24" t="str">
        <f>F12</f>
        <v>Frýdek Místek</v>
      </c>
      <c r="G79" s="37"/>
      <c r="H79" s="37"/>
      <c r="I79" s="131" t="s">
        <v>24</v>
      </c>
      <c r="J79" s="65" t="str">
        <f>IF(J12="","",J12)</f>
        <v>22. 5. 2019</v>
      </c>
      <c r="K79" s="37"/>
      <c r="L79" s="41"/>
    </row>
    <row r="80" s="1" customFormat="1" ht="6.96" customHeight="1">
      <c r="B80" s="36"/>
      <c r="C80" s="37"/>
      <c r="D80" s="37"/>
      <c r="E80" s="37"/>
      <c r="F80" s="37"/>
      <c r="G80" s="37"/>
      <c r="H80" s="37"/>
      <c r="I80" s="129"/>
      <c r="J80" s="37"/>
      <c r="K80" s="37"/>
      <c r="L80" s="41"/>
    </row>
    <row r="81" s="1" customFormat="1" ht="13.65" customHeight="1">
      <c r="B81" s="36"/>
      <c r="C81" s="29" t="s">
        <v>30</v>
      </c>
      <c r="D81" s="37"/>
      <c r="E81" s="37"/>
      <c r="F81" s="24" t="str">
        <f>E15</f>
        <v>Statutární město Frýdek - Místek</v>
      </c>
      <c r="G81" s="37"/>
      <c r="H81" s="37"/>
      <c r="I81" s="131" t="s">
        <v>36</v>
      </c>
      <c r="J81" s="34" t="str">
        <f>E21</f>
        <v>INPROS FM s.r.o.</v>
      </c>
      <c r="K81" s="37"/>
      <c r="L81" s="41"/>
    </row>
    <row r="82" s="1" customFormat="1" ht="13.65" customHeight="1">
      <c r="B82" s="36"/>
      <c r="C82" s="29" t="s">
        <v>34</v>
      </c>
      <c r="D82" s="37"/>
      <c r="E82" s="37"/>
      <c r="F82" s="24" t="str">
        <f>IF(E18="","",E18)</f>
        <v>Vyplň údaj</v>
      </c>
      <c r="G82" s="37"/>
      <c r="H82" s="37"/>
      <c r="I82" s="131" t="s">
        <v>39</v>
      </c>
      <c r="J82" s="34" t="str">
        <f>E24</f>
        <v xml:space="preserve"> </v>
      </c>
      <c r="K82" s="37"/>
      <c r="L82" s="41"/>
    </row>
    <row r="83" s="1" customFormat="1" ht="10.32" customHeight="1">
      <c r="B83" s="36"/>
      <c r="C83" s="37"/>
      <c r="D83" s="37"/>
      <c r="E83" s="37"/>
      <c r="F83" s="37"/>
      <c r="G83" s="37"/>
      <c r="H83" s="37"/>
      <c r="I83" s="129"/>
      <c r="J83" s="37"/>
      <c r="K83" s="37"/>
      <c r="L83" s="41"/>
    </row>
    <row r="84" s="9" customFormat="1" ht="29.28" customHeight="1">
      <c r="B84" s="177"/>
      <c r="C84" s="178" t="s">
        <v>109</v>
      </c>
      <c r="D84" s="179" t="s">
        <v>62</v>
      </c>
      <c r="E84" s="179" t="s">
        <v>58</v>
      </c>
      <c r="F84" s="179" t="s">
        <v>59</v>
      </c>
      <c r="G84" s="179" t="s">
        <v>110</v>
      </c>
      <c r="H84" s="179" t="s">
        <v>111</v>
      </c>
      <c r="I84" s="180" t="s">
        <v>112</v>
      </c>
      <c r="J84" s="179" t="s">
        <v>99</v>
      </c>
      <c r="K84" s="181" t="s">
        <v>113</v>
      </c>
      <c r="L84" s="182"/>
      <c r="M84" s="86" t="s">
        <v>1</v>
      </c>
      <c r="N84" s="87" t="s">
        <v>47</v>
      </c>
      <c r="O84" s="87" t="s">
        <v>114</v>
      </c>
      <c r="P84" s="87" t="s">
        <v>115</v>
      </c>
      <c r="Q84" s="87" t="s">
        <v>116</v>
      </c>
      <c r="R84" s="87" t="s">
        <v>117</v>
      </c>
      <c r="S84" s="87" t="s">
        <v>118</v>
      </c>
      <c r="T84" s="88" t="s">
        <v>119</v>
      </c>
    </row>
    <row r="85" s="1" customFormat="1" ht="22.8" customHeight="1">
      <c r="B85" s="36"/>
      <c r="C85" s="93" t="s">
        <v>120</v>
      </c>
      <c r="D85" s="37"/>
      <c r="E85" s="37"/>
      <c r="F85" s="37"/>
      <c r="G85" s="37"/>
      <c r="H85" s="37"/>
      <c r="I85" s="129"/>
      <c r="J85" s="183">
        <f>BK85</f>
        <v>0</v>
      </c>
      <c r="K85" s="37"/>
      <c r="L85" s="41"/>
      <c r="M85" s="89"/>
      <c r="N85" s="90"/>
      <c r="O85" s="90"/>
      <c r="P85" s="184">
        <f>P86</f>
        <v>0</v>
      </c>
      <c r="Q85" s="90"/>
      <c r="R85" s="184">
        <f>R86</f>
        <v>0</v>
      </c>
      <c r="S85" s="90"/>
      <c r="T85" s="185">
        <f>T86</f>
        <v>0</v>
      </c>
      <c r="AT85" s="14" t="s">
        <v>76</v>
      </c>
      <c r="AU85" s="14" t="s">
        <v>101</v>
      </c>
      <c r="BK85" s="186">
        <f>BK86</f>
        <v>0</v>
      </c>
    </row>
    <row r="86" s="10" customFormat="1" ht="25.92" customHeight="1">
      <c r="B86" s="187"/>
      <c r="C86" s="188"/>
      <c r="D86" s="189" t="s">
        <v>76</v>
      </c>
      <c r="E86" s="190" t="s">
        <v>121</v>
      </c>
      <c r="F86" s="190" t="s">
        <v>121</v>
      </c>
      <c r="G86" s="188"/>
      <c r="H86" s="188"/>
      <c r="I86" s="191"/>
      <c r="J86" s="192">
        <f>BK86</f>
        <v>0</v>
      </c>
      <c r="K86" s="188"/>
      <c r="L86" s="193"/>
      <c r="M86" s="194"/>
      <c r="N86" s="195"/>
      <c r="O86" s="195"/>
      <c r="P86" s="196">
        <f>P87+P92+P95+P100+P103</f>
        <v>0</v>
      </c>
      <c r="Q86" s="195"/>
      <c r="R86" s="196">
        <f>R87+R92+R95+R100+R103</f>
        <v>0</v>
      </c>
      <c r="S86" s="195"/>
      <c r="T86" s="197">
        <f>T87+T92+T95+T100+T103</f>
        <v>0</v>
      </c>
      <c r="AR86" s="198" t="s">
        <v>122</v>
      </c>
      <c r="AT86" s="199" t="s">
        <v>76</v>
      </c>
      <c r="AU86" s="199" t="s">
        <v>77</v>
      </c>
      <c r="AY86" s="198" t="s">
        <v>123</v>
      </c>
      <c r="BK86" s="200">
        <f>BK87+BK92+BK95+BK100+BK103</f>
        <v>0</v>
      </c>
    </row>
    <row r="87" s="10" customFormat="1" ht="22.8" customHeight="1">
      <c r="B87" s="187"/>
      <c r="C87" s="188"/>
      <c r="D87" s="189" t="s">
        <v>76</v>
      </c>
      <c r="E87" s="201" t="s">
        <v>124</v>
      </c>
      <c r="F87" s="201" t="s">
        <v>125</v>
      </c>
      <c r="G87" s="188"/>
      <c r="H87" s="188"/>
      <c r="I87" s="191"/>
      <c r="J87" s="202">
        <f>BK87</f>
        <v>0</v>
      </c>
      <c r="K87" s="188"/>
      <c r="L87" s="193"/>
      <c r="M87" s="194"/>
      <c r="N87" s="195"/>
      <c r="O87" s="195"/>
      <c r="P87" s="196">
        <f>SUM(P88:P91)</f>
        <v>0</v>
      </c>
      <c r="Q87" s="195"/>
      <c r="R87" s="196">
        <f>SUM(R88:R91)</f>
        <v>0</v>
      </c>
      <c r="S87" s="195"/>
      <c r="T87" s="197">
        <f>SUM(T88:T91)</f>
        <v>0</v>
      </c>
      <c r="AR87" s="198" t="s">
        <v>122</v>
      </c>
      <c r="AT87" s="199" t="s">
        <v>76</v>
      </c>
      <c r="AU87" s="199" t="s">
        <v>85</v>
      </c>
      <c r="AY87" s="198" t="s">
        <v>123</v>
      </c>
      <c r="BK87" s="200">
        <f>SUM(BK88:BK91)</f>
        <v>0</v>
      </c>
    </row>
    <row r="88" s="1" customFormat="1" ht="16.5" customHeight="1">
      <c r="B88" s="36"/>
      <c r="C88" s="203" t="s">
        <v>85</v>
      </c>
      <c r="D88" s="203" t="s">
        <v>126</v>
      </c>
      <c r="E88" s="204" t="s">
        <v>127</v>
      </c>
      <c r="F88" s="205" t="s">
        <v>128</v>
      </c>
      <c r="G88" s="206" t="s">
        <v>129</v>
      </c>
      <c r="H88" s="207">
        <v>1</v>
      </c>
      <c r="I88" s="208"/>
      <c r="J88" s="209">
        <f>ROUND(I88*H88,2)</f>
        <v>0</v>
      </c>
      <c r="K88" s="205" t="s">
        <v>130</v>
      </c>
      <c r="L88" s="41"/>
      <c r="M88" s="210" t="s">
        <v>1</v>
      </c>
      <c r="N88" s="211" t="s">
        <v>48</v>
      </c>
      <c r="O88" s="7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14" t="s">
        <v>131</v>
      </c>
      <c r="AT88" s="14" t="s">
        <v>126</v>
      </c>
      <c r="AU88" s="14" t="s">
        <v>87</v>
      </c>
      <c r="AY88" s="14" t="s">
        <v>123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85</v>
      </c>
      <c r="BK88" s="214">
        <f>ROUND(I88*H88,2)</f>
        <v>0</v>
      </c>
      <c r="BL88" s="14" t="s">
        <v>131</v>
      </c>
      <c r="BM88" s="14" t="s">
        <v>132</v>
      </c>
    </row>
    <row r="89" s="1" customFormat="1">
      <c r="B89" s="36"/>
      <c r="C89" s="37"/>
      <c r="D89" s="215" t="s">
        <v>133</v>
      </c>
      <c r="E89" s="37"/>
      <c r="F89" s="216" t="s">
        <v>134</v>
      </c>
      <c r="G89" s="37"/>
      <c r="H89" s="37"/>
      <c r="I89" s="129"/>
      <c r="J89" s="37"/>
      <c r="K89" s="37"/>
      <c r="L89" s="41"/>
      <c r="M89" s="217"/>
      <c r="N89" s="77"/>
      <c r="O89" s="77"/>
      <c r="P89" s="77"/>
      <c r="Q89" s="77"/>
      <c r="R89" s="77"/>
      <c r="S89" s="77"/>
      <c r="T89" s="78"/>
      <c r="AT89" s="14" t="s">
        <v>133</v>
      </c>
      <c r="AU89" s="14" t="s">
        <v>87</v>
      </c>
    </row>
    <row r="90" s="1" customFormat="1" ht="16.5" customHeight="1">
      <c r="B90" s="36"/>
      <c r="C90" s="203" t="s">
        <v>87</v>
      </c>
      <c r="D90" s="203" t="s">
        <v>126</v>
      </c>
      <c r="E90" s="204" t="s">
        <v>135</v>
      </c>
      <c r="F90" s="205" t="s">
        <v>136</v>
      </c>
      <c r="G90" s="206" t="s">
        <v>129</v>
      </c>
      <c r="H90" s="207">
        <v>1</v>
      </c>
      <c r="I90" s="208"/>
      <c r="J90" s="209">
        <f>ROUND(I90*H90,2)</f>
        <v>0</v>
      </c>
      <c r="K90" s="205" t="s">
        <v>130</v>
      </c>
      <c r="L90" s="41"/>
      <c r="M90" s="210" t="s">
        <v>1</v>
      </c>
      <c r="N90" s="211" t="s">
        <v>48</v>
      </c>
      <c r="O90" s="7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14" t="s">
        <v>131</v>
      </c>
      <c r="AT90" s="14" t="s">
        <v>126</v>
      </c>
      <c r="AU90" s="14" t="s">
        <v>87</v>
      </c>
      <c r="AY90" s="14" t="s">
        <v>123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85</v>
      </c>
      <c r="BK90" s="214">
        <f>ROUND(I90*H90,2)</f>
        <v>0</v>
      </c>
      <c r="BL90" s="14" t="s">
        <v>131</v>
      </c>
      <c r="BM90" s="14" t="s">
        <v>137</v>
      </c>
    </row>
    <row r="91" s="1" customFormat="1">
      <c r="B91" s="36"/>
      <c r="C91" s="37"/>
      <c r="D91" s="215" t="s">
        <v>133</v>
      </c>
      <c r="E91" s="37"/>
      <c r="F91" s="216" t="s">
        <v>138</v>
      </c>
      <c r="G91" s="37"/>
      <c r="H91" s="37"/>
      <c r="I91" s="129"/>
      <c r="J91" s="37"/>
      <c r="K91" s="37"/>
      <c r="L91" s="41"/>
      <c r="M91" s="217"/>
      <c r="N91" s="77"/>
      <c r="O91" s="77"/>
      <c r="P91" s="77"/>
      <c r="Q91" s="77"/>
      <c r="R91" s="77"/>
      <c r="S91" s="77"/>
      <c r="T91" s="78"/>
      <c r="AT91" s="14" t="s">
        <v>133</v>
      </c>
      <c r="AU91" s="14" t="s">
        <v>87</v>
      </c>
    </row>
    <row r="92" s="10" customFormat="1" ht="22.8" customHeight="1">
      <c r="B92" s="187"/>
      <c r="C92" s="188"/>
      <c r="D92" s="189" t="s">
        <v>76</v>
      </c>
      <c r="E92" s="201" t="s">
        <v>139</v>
      </c>
      <c r="F92" s="201" t="s">
        <v>140</v>
      </c>
      <c r="G92" s="188"/>
      <c r="H92" s="188"/>
      <c r="I92" s="191"/>
      <c r="J92" s="202">
        <f>BK92</f>
        <v>0</v>
      </c>
      <c r="K92" s="188"/>
      <c r="L92" s="193"/>
      <c r="M92" s="194"/>
      <c r="N92" s="195"/>
      <c r="O92" s="195"/>
      <c r="P92" s="196">
        <f>SUM(P93:P94)</f>
        <v>0</v>
      </c>
      <c r="Q92" s="195"/>
      <c r="R92" s="196">
        <f>SUM(R93:R94)</f>
        <v>0</v>
      </c>
      <c r="S92" s="195"/>
      <c r="T92" s="197">
        <f>SUM(T93:T94)</f>
        <v>0</v>
      </c>
      <c r="AR92" s="198" t="s">
        <v>122</v>
      </c>
      <c r="AT92" s="199" t="s">
        <v>76</v>
      </c>
      <c r="AU92" s="199" t="s">
        <v>85</v>
      </c>
      <c r="AY92" s="198" t="s">
        <v>123</v>
      </c>
      <c r="BK92" s="200">
        <f>SUM(BK93:BK94)</f>
        <v>0</v>
      </c>
    </row>
    <row r="93" s="1" customFormat="1" ht="16.5" customHeight="1">
      <c r="B93" s="36"/>
      <c r="C93" s="203" t="s">
        <v>141</v>
      </c>
      <c r="D93" s="203" t="s">
        <v>126</v>
      </c>
      <c r="E93" s="204" t="s">
        <v>142</v>
      </c>
      <c r="F93" s="205" t="s">
        <v>143</v>
      </c>
      <c r="G93" s="206" t="s">
        <v>129</v>
      </c>
      <c r="H93" s="207">
        <v>1</v>
      </c>
      <c r="I93" s="208"/>
      <c r="J93" s="209">
        <f>ROUND(I93*H93,2)</f>
        <v>0</v>
      </c>
      <c r="K93" s="205" t="s">
        <v>130</v>
      </c>
      <c r="L93" s="41"/>
      <c r="M93" s="210" t="s">
        <v>1</v>
      </c>
      <c r="N93" s="211" t="s">
        <v>48</v>
      </c>
      <c r="O93" s="77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14" t="s">
        <v>131</v>
      </c>
      <c r="AT93" s="14" t="s">
        <v>126</v>
      </c>
      <c r="AU93" s="14" t="s">
        <v>87</v>
      </c>
      <c r="AY93" s="14" t="s">
        <v>123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85</v>
      </c>
      <c r="BK93" s="214">
        <f>ROUND(I93*H93,2)</f>
        <v>0</v>
      </c>
      <c r="BL93" s="14" t="s">
        <v>131</v>
      </c>
      <c r="BM93" s="14" t="s">
        <v>144</v>
      </c>
    </row>
    <row r="94" s="1" customFormat="1">
      <c r="B94" s="36"/>
      <c r="C94" s="37"/>
      <c r="D94" s="215" t="s">
        <v>133</v>
      </c>
      <c r="E94" s="37"/>
      <c r="F94" s="216" t="s">
        <v>145</v>
      </c>
      <c r="G94" s="37"/>
      <c r="H94" s="37"/>
      <c r="I94" s="129"/>
      <c r="J94" s="37"/>
      <c r="K94" s="37"/>
      <c r="L94" s="41"/>
      <c r="M94" s="217"/>
      <c r="N94" s="77"/>
      <c r="O94" s="77"/>
      <c r="P94" s="77"/>
      <c r="Q94" s="77"/>
      <c r="R94" s="77"/>
      <c r="S94" s="77"/>
      <c r="T94" s="78"/>
      <c r="AT94" s="14" t="s">
        <v>133</v>
      </c>
      <c r="AU94" s="14" t="s">
        <v>87</v>
      </c>
    </row>
    <row r="95" s="10" customFormat="1" ht="22.8" customHeight="1">
      <c r="B95" s="187"/>
      <c r="C95" s="188"/>
      <c r="D95" s="189" t="s">
        <v>76</v>
      </c>
      <c r="E95" s="201" t="s">
        <v>146</v>
      </c>
      <c r="F95" s="201" t="s">
        <v>147</v>
      </c>
      <c r="G95" s="188"/>
      <c r="H95" s="188"/>
      <c r="I95" s="191"/>
      <c r="J95" s="202">
        <f>BK95</f>
        <v>0</v>
      </c>
      <c r="K95" s="188"/>
      <c r="L95" s="193"/>
      <c r="M95" s="194"/>
      <c r="N95" s="195"/>
      <c r="O95" s="195"/>
      <c r="P95" s="196">
        <f>SUM(P96:P99)</f>
        <v>0</v>
      </c>
      <c r="Q95" s="195"/>
      <c r="R95" s="196">
        <f>SUM(R96:R99)</f>
        <v>0</v>
      </c>
      <c r="S95" s="195"/>
      <c r="T95" s="197">
        <f>SUM(T96:T99)</f>
        <v>0</v>
      </c>
      <c r="AR95" s="198" t="s">
        <v>122</v>
      </c>
      <c r="AT95" s="199" t="s">
        <v>76</v>
      </c>
      <c r="AU95" s="199" t="s">
        <v>85</v>
      </c>
      <c r="AY95" s="198" t="s">
        <v>123</v>
      </c>
      <c r="BK95" s="200">
        <f>SUM(BK96:BK99)</f>
        <v>0</v>
      </c>
    </row>
    <row r="96" s="1" customFormat="1" ht="16.5" customHeight="1">
      <c r="B96" s="36"/>
      <c r="C96" s="203" t="s">
        <v>148</v>
      </c>
      <c r="D96" s="203" t="s">
        <v>126</v>
      </c>
      <c r="E96" s="204" t="s">
        <v>149</v>
      </c>
      <c r="F96" s="205" t="s">
        <v>150</v>
      </c>
      <c r="G96" s="206" t="s">
        <v>129</v>
      </c>
      <c r="H96" s="207">
        <v>1</v>
      </c>
      <c r="I96" s="208"/>
      <c r="J96" s="209">
        <f>ROUND(I96*H96,2)</f>
        <v>0</v>
      </c>
      <c r="K96" s="205" t="s">
        <v>130</v>
      </c>
      <c r="L96" s="41"/>
      <c r="M96" s="210" t="s">
        <v>1</v>
      </c>
      <c r="N96" s="211" t="s">
        <v>48</v>
      </c>
      <c r="O96" s="7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14" t="s">
        <v>131</v>
      </c>
      <c r="AT96" s="14" t="s">
        <v>126</v>
      </c>
      <c r="AU96" s="14" t="s">
        <v>87</v>
      </c>
      <c r="AY96" s="14" t="s">
        <v>123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85</v>
      </c>
      <c r="BK96" s="214">
        <f>ROUND(I96*H96,2)</f>
        <v>0</v>
      </c>
      <c r="BL96" s="14" t="s">
        <v>131</v>
      </c>
      <c r="BM96" s="14" t="s">
        <v>151</v>
      </c>
    </row>
    <row r="97" s="1" customFormat="1">
      <c r="B97" s="36"/>
      <c r="C97" s="37"/>
      <c r="D97" s="215" t="s">
        <v>133</v>
      </c>
      <c r="E97" s="37"/>
      <c r="F97" s="216" t="s">
        <v>152</v>
      </c>
      <c r="G97" s="37"/>
      <c r="H97" s="37"/>
      <c r="I97" s="129"/>
      <c r="J97" s="37"/>
      <c r="K97" s="37"/>
      <c r="L97" s="41"/>
      <c r="M97" s="217"/>
      <c r="N97" s="77"/>
      <c r="O97" s="77"/>
      <c r="P97" s="77"/>
      <c r="Q97" s="77"/>
      <c r="R97" s="77"/>
      <c r="S97" s="77"/>
      <c r="T97" s="78"/>
      <c r="AT97" s="14" t="s">
        <v>133</v>
      </c>
      <c r="AU97" s="14" t="s">
        <v>87</v>
      </c>
    </row>
    <row r="98" s="1" customFormat="1" ht="16.5" customHeight="1">
      <c r="B98" s="36"/>
      <c r="C98" s="203" t="s">
        <v>122</v>
      </c>
      <c r="D98" s="203" t="s">
        <v>126</v>
      </c>
      <c r="E98" s="204" t="s">
        <v>153</v>
      </c>
      <c r="F98" s="205" t="s">
        <v>154</v>
      </c>
      <c r="G98" s="206" t="s">
        <v>129</v>
      </c>
      <c r="H98" s="207">
        <v>1</v>
      </c>
      <c r="I98" s="208"/>
      <c r="J98" s="209">
        <f>ROUND(I98*H98,2)</f>
        <v>0</v>
      </c>
      <c r="K98" s="205" t="s">
        <v>130</v>
      </c>
      <c r="L98" s="41"/>
      <c r="M98" s="210" t="s">
        <v>1</v>
      </c>
      <c r="N98" s="211" t="s">
        <v>48</v>
      </c>
      <c r="O98" s="77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14" t="s">
        <v>131</v>
      </c>
      <c r="AT98" s="14" t="s">
        <v>126</v>
      </c>
      <c r="AU98" s="14" t="s">
        <v>87</v>
      </c>
      <c r="AY98" s="14" t="s">
        <v>123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85</v>
      </c>
      <c r="BK98" s="214">
        <f>ROUND(I98*H98,2)</f>
        <v>0</v>
      </c>
      <c r="BL98" s="14" t="s">
        <v>131</v>
      </c>
      <c r="BM98" s="14" t="s">
        <v>155</v>
      </c>
    </row>
    <row r="99" s="1" customFormat="1">
      <c r="B99" s="36"/>
      <c r="C99" s="37"/>
      <c r="D99" s="215" t="s">
        <v>133</v>
      </c>
      <c r="E99" s="37"/>
      <c r="F99" s="216" t="s">
        <v>156</v>
      </c>
      <c r="G99" s="37"/>
      <c r="H99" s="37"/>
      <c r="I99" s="129"/>
      <c r="J99" s="37"/>
      <c r="K99" s="37"/>
      <c r="L99" s="41"/>
      <c r="M99" s="217"/>
      <c r="N99" s="77"/>
      <c r="O99" s="77"/>
      <c r="P99" s="77"/>
      <c r="Q99" s="77"/>
      <c r="R99" s="77"/>
      <c r="S99" s="77"/>
      <c r="T99" s="78"/>
      <c r="AT99" s="14" t="s">
        <v>133</v>
      </c>
      <c r="AU99" s="14" t="s">
        <v>87</v>
      </c>
    </row>
    <row r="100" s="10" customFormat="1" ht="22.8" customHeight="1">
      <c r="B100" s="187"/>
      <c r="C100" s="188"/>
      <c r="D100" s="189" t="s">
        <v>76</v>
      </c>
      <c r="E100" s="201" t="s">
        <v>157</v>
      </c>
      <c r="F100" s="201" t="s">
        <v>158</v>
      </c>
      <c r="G100" s="188"/>
      <c r="H100" s="188"/>
      <c r="I100" s="191"/>
      <c r="J100" s="202">
        <f>BK100</f>
        <v>0</v>
      </c>
      <c r="K100" s="188"/>
      <c r="L100" s="193"/>
      <c r="M100" s="194"/>
      <c r="N100" s="195"/>
      <c r="O100" s="195"/>
      <c r="P100" s="196">
        <f>SUM(P101:P102)</f>
        <v>0</v>
      </c>
      <c r="Q100" s="195"/>
      <c r="R100" s="196">
        <f>SUM(R101:R102)</f>
        <v>0</v>
      </c>
      <c r="S100" s="195"/>
      <c r="T100" s="197">
        <f>SUM(T101:T102)</f>
        <v>0</v>
      </c>
      <c r="AR100" s="198" t="s">
        <v>122</v>
      </c>
      <c r="AT100" s="199" t="s">
        <v>76</v>
      </c>
      <c r="AU100" s="199" t="s">
        <v>85</v>
      </c>
      <c r="AY100" s="198" t="s">
        <v>123</v>
      </c>
      <c r="BK100" s="200">
        <f>SUM(BK101:BK102)</f>
        <v>0</v>
      </c>
    </row>
    <row r="101" s="1" customFormat="1" ht="16.5" customHeight="1">
      <c r="B101" s="36"/>
      <c r="C101" s="203" t="s">
        <v>159</v>
      </c>
      <c r="D101" s="203" t="s">
        <v>126</v>
      </c>
      <c r="E101" s="204" t="s">
        <v>160</v>
      </c>
      <c r="F101" s="205" t="s">
        <v>161</v>
      </c>
      <c r="G101" s="206" t="s">
        <v>129</v>
      </c>
      <c r="H101" s="207">
        <v>1</v>
      </c>
      <c r="I101" s="208"/>
      <c r="J101" s="209">
        <f>ROUND(I101*H101,2)</f>
        <v>0</v>
      </c>
      <c r="K101" s="205" t="s">
        <v>130</v>
      </c>
      <c r="L101" s="41"/>
      <c r="M101" s="210" t="s">
        <v>1</v>
      </c>
      <c r="N101" s="211" t="s">
        <v>48</v>
      </c>
      <c r="O101" s="7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14" t="s">
        <v>131</v>
      </c>
      <c r="AT101" s="14" t="s">
        <v>126</v>
      </c>
      <c r="AU101" s="14" t="s">
        <v>87</v>
      </c>
      <c r="AY101" s="14" t="s">
        <v>123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85</v>
      </c>
      <c r="BK101" s="214">
        <f>ROUND(I101*H101,2)</f>
        <v>0</v>
      </c>
      <c r="BL101" s="14" t="s">
        <v>131</v>
      </c>
      <c r="BM101" s="14" t="s">
        <v>162</v>
      </c>
    </row>
    <row r="102" s="1" customFormat="1">
      <c r="B102" s="36"/>
      <c r="C102" s="37"/>
      <c r="D102" s="215" t="s">
        <v>133</v>
      </c>
      <c r="E102" s="37"/>
      <c r="F102" s="216" t="s">
        <v>163</v>
      </c>
      <c r="G102" s="37"/>
      <c r="H102" s="37"/>
      <c r="I102" s="129"/>
      <c r="J102" s="37"/>
      <c r="K102" s="37"/>
      <c r="L102" s="41"/>
      <c r="M102" s="217"/>
      <c r="N102" s="77"/>
      <c r="O102" s="77"/>
      <c r="P102" s="77"/>
      <c r="Q102" s="77"/>
      <c r="R102" s="77"/>
      <c r="S102" s="77"/>
      <c r="T102" s="78"/>
      <c r="AT102" s="14" t="s">
        <v>133</v>
      </c>
      <c r="AU102" s="14" t="s">
        <v>87</v>
      </c>
    </row>
    <row r="103" s="10" customFormat="1" ht="22.8" customHeight="1">
      <c r="B103" s="187"/>
      <c r="C103" s="188"/>
      <c r="D103" s="189" t="s">
        <v>76</v>
      </c>
      <c r="E103" s="201" t="s">
        <v>164</v>
      </c>
      <c r="F103" s="201" t="s">
        <v>165</v>
      </c>
      <c r="G103" s="188"/>
      <c r="H103" s="188"/>
      <c r="I103" s="191"/>
      <c r="J103" s="202">
        <f>BK103</f>
        <v>0</v>
      </c>
      <c r="K103" s="188"/>
      <c r="L103" s="193"/>
      <c r="M103" s="194"/>
      <c r="N103" s="195"/>
      <c r="O103" s="195"/>
      <c r="P103" s="196">
        <f>SUM(P104:P105)</f>
        <v>0</v>
      </c>
      <c r="Q103" s="195"/>
      <c r="R103" s="196">
        <f>SUM(R104:R105)</f>
        <v>0</v>
      </c>
      <c r="S103" s="195"/>
      <c r="T103" s="197">
        <f>SUM(T104:T105)</f>
        <v>0</v>
      </c>
      <c r="AR103" s="198" t="s">
        <v>122</v>
      </c>
      <c r="AT103" s="199" t="s">
        <v>76</v>
      </c>
      <c r="AU103" s="199" t="s">
        <v>85</v>
      </c>
      <c r="AY103" s="198" t="s">
        <v>123</v>
      </c>
      <c r="BK103" s="200">
        <f>SUM(BK104:BK105)</f>
        <v>0</v>
      </c>
    </row>
    <row r="104" s="1" customFormat="1" ht="16.5" customHeight="1">
      <c r="B104" s="36"/>
      <c r="C104" s="203" t="s">
        <v>166</v>
      </c>
      <c r="D104" s="203" t="s">
        <v>126</v>
      </c>
      <c r="E104" s="204" t="s">
        <v>167</v>
      </c>
      <c r="F104" s="205" t="s">
        <v>165</v>
      </c>
      <c r="G104" s="206" t="s">
        <v>129</v>
      </c>
      <c r="H104" s="207">
        <v>1</v>
      </c>
      <c r="I104" s="208"/>
      <c r="J104" s="209">
        <f>ROUND(I104*H104,2)</f>
        <v>0</v>
      </c>
      <c r="K104" s="205" t="s">
        <v>130</v>
      </c>
      <c r="L104" s="41"/>
      <c r="M104" s="210" t="s">
        <v>1</v>
      </c>
      <c r="N104" s="211" t="s">
        <v>48</v>
      </c>
      <c r="O104" s="77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14" t="s">
        <v>131</v>
      </c>
      <c r="AT104" s="14" t="s">
        <v>126</v>
      </c>
      <c r="AU104" s="14" t="s">
        <v>87</v>
      </c>
      <c r="AY104" s="14" t="s">
        <v>123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85</v>
      </c>
      <c r="BK104" s="214">
        <f>ROUND(I104*H104,2)</f>
        <v>0</v>
      </c>
      <c r="BL104" s="14" t="s">
        <v>131</v>
      </c>
      <c r="BM104" s="14" t="s">
        <v>168</v>
      </c>
    </row>
    <row r="105" s="1" customFormat="1">
      <c r="B105" s="36"/>
      <c r="C105" s="37"/>
      <c r="D105" s="215" t="s">
        <v>133</v>
      </c>
      <c r="E105" s="37"/>
      <c r="F105" s="216" t="s">
        <v>169</v>
      </c>
      <c r="G105" s="37"/>
      <c r="H105" s="37"/>
      <c r="I105" s="129"/>
      <c r="J105" s="37"/>
      <c r="K105" s="37"/>
      <c r="L105" s="41"/>
      <c r="M105" s="218"/>
      <c r="N105" s="219"/>
      <c r="O105" s="219"/>
      <c r="P105" s="219"/>
      <c r="Q105" s="219"/>
      <c r="R105" s="219"/>
      <c r="S105" s="219"/>
      <c r="T105" s="220"/>
      <c r="AT105" s="14" t="s">
        <v>133</v>
      </c>
      <c r="AU105" s="14" t="s">
        <v>87</v>
      </c>
    </row>
    <row r="106" s="1" customFormat="1" ht="6.96" customHeight="1">
      <c r="B106" s="55"/>
      <c r="C106" s="56"/>
      <c r="D106" s="56"/>
      <c r="E106" s="56"/>
      <c r="F106" s="56"/>
      <c r="G106" s="56"/>
      <c r="H106" s="56"/>
      <c r="I106" s="153"/>
      <c r="J106" s="56"/>
      <c r="K106" s="56"/>
      <c r="L106" s="41"/>
    </row>
  </sheetData>
  <sheetProtection sheet="1" autoFilter="0" formatColumns="0" formatRows="0" objects="1" scenarios="1" spinCount="100000" saltValue="l6SwjlZ3Wpja2aUB1X/6qJzWeCf1NE94gwPiTvDPlZqXiNQoA7nJFy45Ex71bEogXku2tyUcpSZo8ee6EOomOA==" hashValue="dUu3jGOSWI743HWTCA+HNYfedOIYmob79n144AqGooQmXUS6AfrMeYaIPrdQ+7ULWY0etUTOIEDiRnyKA2lg0g==" algorithmName="SHA-512" password="CC35"/>
  <autoFilter ref="C84:K10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90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7"/>
      <c r="AT3" s="14" t="s">
        <v>87</v>
      </c>
    </row>
    <row r="4" ht="24.96" customHeight="1">
      <c r="B4" s="17"/>
      <c r="D4" s="126" t="s">
        <v>94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7" t="s">
        <v>16</v>
      </c>
      <c r="L6" s="17"/>
    </row>
    <row r="7" ht="16.5" customHeight="1">
      <c r="B7" s="17"/>
      <c r="E7" s="128" t="str">
        <f>'Rekapitulace stavby'!K6</f>
        <v>Oprava střešní krytiny na objektu ZUŠ Frýdek – Místek, Kostíkovo náměstí 637</v>
      </c>
      <c r="F7" s="127"/>
      <c r="G7" s="127"/>
      <c r="H7" s="127"/>
      <c r="L7" s="17"/>
    </row>
    <row r="8" s="1" customFormat="1" ht="12" customHeight="1">
      <c r="B8" s="41"/>
      <c r="D8" s="127" t="s">
        <v>95</v>
      </c>
      <c r="I8" s="129"/>
      <c r="L8" s="41"/>
    </row>
    <row r="9" s="1" customFormat="1" ht="36.96" customHeight="1">
      <c r="B9" s="41"/>
      <c r="E9" s="130" t="s">
        <v>170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4" t="s">
        <v>19</v>
      </c>
      <c r="I11" s="131" t="s">
        <v>20</v>
      </c>
      <c r="J11" s="14" t="s">
        <v>1</v>
      </c>
      <c r="L11" s="41"/>
    </row>
    <row r="12" s="1" customFormat="1" ht="12" customHeight="1">
      <c r="B12" s="41"/>
      <c r="D12" s="127" t="s">
        <v>22</v>
      </c>
      <c r="F12" s="14" t="s">
        <v>23</v>
      </c>
      <c r="I12" s="131" t="s">
        <v>24</v>
      </c>
      <c r="J12" s="132" t="str">
        <f>'Rekapitulace stavby'!AN8</f>
        <v>22. 5. 2019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30</v>
      </c>
      <c r="I14" s="131" t="s">
        <v>31</v>
      </c>
      <c r="J14" s="14" t="s">
        <v>1</v>
      </c>
      <c r="L14" s="41"/>
    </row>
    <row r="15" s="1" customFormat="1" ht="18" customHeight="1">
      <c r="B15" s="41"/>
      <c r="E15" s="14" t="s">
        <v>32</v>
      </c>
      <c r="I15" s="131" t="s">
        <v>33</v>
      </c>
      <c r="J15" s="14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34</v>
      </c>
      <c r="I17" s="131" t="s">
        <v>31</v>
      </c>
      <c r="J17" s="30" t="str">
        <f>'Rekapitulace stavby'!AN13</f>
        <v>Vyplň údaj</v>
      </c>
      <c r="L17" s="41"/>
    </row>
    <row r="18" s="1" customFormat="1" ht="18" customHeight="1">
      <c r="B18" s="41"/>
      <c r="E18" s="30" t="str">
        <f>'Rekapitulace stavby'!E14</f>
        <v>Vyplň údaj</v>
      </c>
      <c r="F18" s="14"/>
      <c r="G18" s="14"/>
      <c r="H18" s="14"/>
      <c r="I18" s="131" t="s">
        <v>33</v>
      </c>
      <c r="J18" s="30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36</v>
      </c>
      <c r="I20" s="131" t="s">
        <v>31</v>
      </c>
      <c r="J20" s="14" t="s">
        <v>1</v>
      </c>
      <c r="L20" s="41"/>
    </row>
    <row r="21" s="1" customFormat="1" ht="18" customHeight="1">
      <c r="B21" s="41"/>
      <c r="E21" s="14" t="s">
        <v>37</v>
      </c>
      <c r="I21" s="131" t="s">
        <v>33</v>
      </c>
      <c r="J21" s="14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39</v>
      </c>
      <c r="I23" s="131" t="s">
        <v>31</v>
      </c>
      <c r="J23" s="14" t="str">
        <f>IF('Rekapitulace stavby'!AN19="","",'Rekapitulace stavby'!AN19)</f>
        <v/>
      </c>
      <c r="L23" s="41"/>
    </row>
    <row r="24" s="1" customFormat="1" ht="18" customHeight="1">
      <c r="B24" s="41"/>
      <c r="E24" s="14" t="str">
        <f>IF('Rekapitulace stavby'!E20="","",'Rekapitulace stavby'!E20)</f>
        <v xml:space="preserve"> </v>
      </c>
      <c r="I24" s="131" t="s">
        <v>33</v>
      </c>
      <c r="J24" s="14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41</v>
      </c>
      <c r="I26" s="129"/>
      <c r="L26" s="41"/>
    </row>
    <row r="27" s="6" customFormat="1" ht="56.25" customHeight="1">
      <c r="B27" s="133"/>
      <c r="E27" s="134" t="s">
        <v>42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43</v>
      </c>
      <c r="I30" s="129"/>
      <c r="J30" s="138">
        <f>ROUND(J88,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45</v>
      </c>
      <c r="I32" s="140" t="s">
        <v>44</v>
      </c>
      <c r="J32" s="139" t="s">
        <v>46</v>
      </c>
      <c r="L32" s="41"/>
    </row>
    <row r="33" s="1" customFormat="1" ht="14.4" customHeight="1">
      <c r="B33" s="41"/>
      <c r="D33" s="127" t="s">
        <v>47</v>
      </c>
      <c r="E33" s="127" t="s">
        <v>48</v>
      </c>
      <c r="F33" s="141">
        <f>ROUND((SUM(BE88:BE160)),  2)</f>
        <v>0</v>
      </c>
      <c r="I33" s="142">
        <v>0.20999999999999999</v>
      </c>
      <c r="J33" s="141">
        <f>ROUND(((SUM(BE88:BE160))*I33),  2)</f>
        <v>0</v>
      </c>
      <c r="L33" s="41"/>
    </row>
    <row r="34" s="1" customFormat="1" ht="14.4" customHeight="1">
      <c r="B34" s="41"/>
      <c r="E34" s="127" t="s">
        <v>49</v>
      </c>
      <c r="F34" s="141">
        <f>ROUND((SUM(BF88:BF160)),  2)</f>
        <v>0</v>
      </c>
      <c r="I34" s="142">
        <v>0.14999999999999999</v>
      </c>
      <c r="J34" s="141">
        <f>ROUND(((SUM(BF88:BF160))*I34),  2)</f>
        <v>0</v>
      </c>
      <c r="L34" s="41"/>
    </row>
    <row r="35" hidden="1" s="1" customFormat="1" ht="14.4" customHeight="1">
      <c r="B35" s="41"/>
      <c r="E35" s="127" t="s">
        <v>50</v>
      </c>
      <c r="F35" s="141">
        <f>ROUND((SUM(BG88:BG160)),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51</v>
      </c>
      <c r="F36" s="141">
        <f>ROUND((SUM(BH88:BH160)),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52</v>
      </c>
      <c r="F37" s="141">
        <f>ROUND((SUM(BI88:BI160)),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53</v>
      </c>
      <c r="E39" s="145"/>
      <c r="F39" s="145"/>
      <c r="G39" s="146" t="s">
        <v>54</v>
      </c>
      <c r="H39" s="147" t="s">
        <v>55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0" t="s">
        <v>97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Oprava střešní krytiny na objektu ZUŠ Frýdek – Místek, Kostíkovo náměstí 637</v>
      </c>
      <c r="F48" s="29"/>
      <c r="G48" s="29"/>
      <c r="H48" s="29"/>
      <c r="I48" s="129"/>
      <c r="J48" s="37"/>
      <c r="K48" s="37"/>
      <c r="L48" s="41"/>
    </row>
    <row r="49" s="1" customFormat="1" ht="12" customHeight="1">
      <c r="B49" s="36"/>
      <c r="C49" s="29" t="s">
        <v>95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 xml:space="preserve">D.1.1 - Architektonicko-stavební řešení 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29" t="s">
        <v>22</v>
      </c>
      <c r="D52" s="37"/>
      <c r="E52" s="37"/>
      <c r="F52" s="24" t="str">
        <f>F12</f>
        <v>Frýdek Místek</v>
      </c>
      <c r="G52" s="37"/>
      <c r="H52" s="37"/>
      <c r="I52" s="131" t="s">
        <v>24</v>
      </c>
      <c r="J52" s="65" t="str">
        <f>IF(J12="","",J12)</f>
        <v>22. 5. 2019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29" t="s">
        <v>30</v>
      </c>
      <c r="D54" s="37"/>
      <c r="E54" s="37"/>
      <c r="F54" s="24" t="str">
        <f>E15</f>
        <v>Statutární město Frýdek - Místek</v>
      </c>
      <c r="G54" s="37"/>
      <c r="H54" s="37"/>
      <c r="I54" s="131" t="s">
        <v>36</v>
      </c>
      <c r="J54" s="34" t="str">
        <f>E21</f>
        <v>INPROS FM s.r.o.</v>
      </c>
      <c r="K54" s="37"/>
      <c r="L54" s="41"/>
    </row>
    <row r="55" s="1" customFormat="1" ht="13.65" customHeight="1">
      <c r="B55" s="36"/>
      <c r="C55" s="29" t="s">
        <v>34</v>
      </c>
      <c r="D55" s="37"/>
      <c r="E55" s="37"/>
      <c r="F55" s="24" t="str">
        <f>IF(E18="","",E18)</f>
        <v>Vyplň údaj</v>
      </c>
      <c r="G55" s="37"/>
      <c r="H55" s="37"/>
      <c r="I55" s="131" t="s">
        <v>39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98</v>
      </c>
      <c r="D57" s="159"/>
      <c r="E57" s="159"/>
      <c r="F57" s="159"/>
      <c r="G57" s="159"/>
      <c r="H57" s="159"/>
      <c r="I57" s="160"/>
      <c r="J57" s="161" t="s">
        <v>99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100</v>
      </c>
      <c r="D59" s="37"/>
      <c r="E59" s="37"/>
      <c r="F59" s="37"/>
      <c r="G59" s="37"/>
      <c r="H59" s="37"/>
      <c r="I59" s="129"/>
      <c r="J59" s="96">
        <f>J88</f>
        <v>0</v>
      </c>
      <c r="K59" s="37"/>
      <c r="L59" s="41"/>
      <c r="AU59" s="14" t="s">
        <v>101</v>
      </c>
    </row>
    <row r="60" s="7" customFormat="1" ht="24.96" customHeight="1">
      <c r="B60" s="163"/>
      <c r="C60" s="164"/>
      <c r="D60" s="165" t="s">
        <v>171</v>
      </c>
      <c r="E60" s="166"/>
      <c r="F60" s="166"/>
      <c r="G60" s="166"/>
      <c r="H60" s="166"/>
      <c r="I60" s="167"/>
      <c r="J60" s="168">
        <f>J89</f>
        <v>0</v>
      </c>
      <c r="K60" s="164"/>
      <c r="L60" s="169"/>
    </row>
    <row r="61" s="8" customFormat="1" ht="19.92" customHeight="1">
      <c r="B61" s="170"/>
      <c r="C61" s="171"/>
      <c r="D61" s="172" t="s">
        <v>172</v>
      </c>
      <c r="E61" s="173"/>
      <c r="F61" s="173"/>
      <c r="G61" s="173"/>
      <c r="H61" s="173"/>
      <c r="I61" s="174"/>
      <c r="J61" s="175">
        <f>J90</f>
        <v>0</v>
      </c>
      <c r="K61" s="171"/>
      <c r="L61" s="176"/>
    </row>
    <row r="62" s="7" customFormat="1" ht="24.96" customHeight="1">
      <c r="B62" s="163"/>
      <c r="C62" s="164"/>
      <c r="D62" s="165" t="s">
        <v>173</v>
      </c>
      <c r="E62" s="166"/>
      <c r="F62" s="166"/>
      <c r="G62" s="166"/>
      <c r="H62" s="166"/>
      <c r="I62" s="167"/>
      <c r="J62" s="168">
        <f>J97</f>
        <v>0</v>
      </c>
      <c r="K62" s="164"/>
      <c r="L62" s="169"/>
    </row>
    <row r="63" s="8" customFormat="1" ht="19.92" customHeight="1">
      <c r="B63" s="170"/>
      <c r="C63" s="171"/>
      <c r="D63" s="172" t="s">
        <v>174</v>
      </c>
      <c r="E63" s="173"/>
      <c r="F63" s="173"/>
      <c r="G63" s="173"/>
      <c r="H63" s="173"/>
      <c r="I63" s="174"/>
      <c r="J63" s="175">
        <f>J98</f>
        <v>0</v>
      </c>
      <c r="K63" s="171"/>
      <c r="L63" s="176"/>
    </row>
    <row r="64" s="8" customFormat="1" ht="19.92" customHeight="1">
      <c r="B64" s="170"/>
      <c r="C64" s="171"/>
      <c r="D64" s="172" t="s">
        <v>175</v>
      </c>
      <c r="E64" s="173"/>
      <c r="F64" s="173"/>
      <c r="G64" s="173"/>
      <c r="H64" s="173"/>
      <c r="I64" s="174"/>
      <c r="J64" s="175">
        <f>J101</f>
        <v>0</v>
      </c>
      <c r="K64" s="171"/>
      <c r="L64" s="176"/>
    </row>
    <row r="65" s="8" customFormat="1" ht="19.92" customHeight="1">
      <c r="B65" s="170"/>
      <c r="C65" s="171"/>
      <c r="D65" s="172" t="s">
        <v>176</v>
      </c>
      <c r="E65" s="173"/>
      <c r="F65" s="173"/>
      <c r="G65" s="173"/>
      <c r="H65" s="173"/>
      <c r="I65" s="174"/>
      <c r="J65" s="175">
        <f>J109</f>
        <v>0</v>
      </c>
      <c r="K65" s="171"/>
      <c r="L65" s="176"/>
    </row>
    <row r="66" s="8" customFormat="1" ht="19.92" customHeight="1">
      <c r="B66" s="170"/>
      <c r="C66" s="171"/>
      <c r="D66" s="172" t="s">
        <v>177</v>
      </c>
      <c r="E66" s="173"/>
      <c r="F66" s="173"/>
      <c r="G66" s="173"/>
      <c r="H66" s="173"/>
      <c r="I66" s="174"/>
      <c r="J66" s="175">
        <f>J121</f>
        <v>0</v>
      </c>
      <c r="K66" s="171"/>
      <c r="L66" s="176"/>
    </row>
    <row r="67" s="8" customFormat="1" ht="19.92" customHeight="1">
      <c r="B67" s="170"/>
      <c r="C67" s="171"/>
      <c r="D67" s="172" t="s">
        <v>178</v>
      </c>
      <c r="E67" s="173"/>
      <c r="F67" s="173"/>
      <c r="G67" s="173"/>
      <c r="H67" s="173"/>
      <c r="I67" s="174"/>
      <c r="J67" s="175">
        <f>J149</f>
        <v>0</v>
      </c>
      <c r="K67" s="171"/>
      <c r="L67" s="176"/>
    </row>
    <row r="68" s="7" customFormat="1" ht="24.96" customHeight="1">
      <c r="B68" s="163"/>
      <c r="C68" s="164"/>
      <c r="D68" s="165" t="s">
        <v>179</v>
      </c>
      <c r="E68" s="166"/>
      <c r="F68" s="166"/>
      <c r="G68" s="166"/>
      <c r="H68" s="166"/>
      <c r="I68" s="167"/>
      <c r="J68" s="168">
        <f>J152</f>
        <v>0</v>
      </c>
      <c r="K68" s="164"/>
      <c r="L68" s="169"/>
    </row>
    <row r="69" s="1" customFormat="1" ht="21.84" customHeight="1">
      <c r="B69" s="36"/>
      <c r="C69" s="37"/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6.96" customHeight="1">
      <c r="B70" s="55"/>
      <c r="C70" s="56"/>
      <c r="D70" s="56"/>
      <c r="E70" s="56"/>
      <c r="F70" s="56"/>
      <c r="G70" s="56"/>
      <c r="H70" s="56"/>
      <c r="I70" s="153"/>
      <c r="J70" s="56"/>
      <c r="K70" s="56"/>
      <c r="L70" s="41"/>
    </row>
    <row r="74" s="1" customFormat="1" ht="6.96" customHeight="1">
      <c r="B74" s="57"/>
      <c r="C74" s="58"/>
      <c r="D74" s="58"/>
      <c r="E74" s="58"/>
      <c r="F74" s="58"/>
      <c r="G74" s="58"/>
      <c r="H74" s="58"/>
      <c r="I74" s="156"/>
      <c r="J74" s="58"/>
      <c r="K74" s="58"/>
      <c r="L74" s="41"/>
    </row>
    <row r="75" s="1" customFormat="1" ht="24.96" customHeight="1">
      <c r="B75" s="36"/>
      <c r="C75" s="20" t="s">
        <v>108</v>
      </c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6.96" customHeight="1">
      <c r="B76" s="36"/>
      <c r="C76" s="37"/>
      <c r="D76" s="37"/>
      <c r="E76" s="37"/>
      <c r="F76" s="37"/>
      <c r="G76" s="37"/>
      <c r="H76" s="37"/>
      <c r="I76" s="129"/>
      <c r="J76" s="37"/>
      <c r="K76" s="37"/>
      <c r="L76" s="41"/>
    </row>
    <row r="77" s="1" customFormat="1" ht="12" customHeight="1">
      <c r="B77" s="36"/>
      <c r="C77" s="29" t="s">
        <v>16</v>
      </c>
      <c r="D77" s="37"/>
      <c r="E77" s="37"/>
      <c r="F77" s="37"/>
      <c r="G77" s="37"/>
      <c r="H77" s="37"/>
      <c r="I77" s="129"/>
      <c r="J77" s="37"/>
      <c r="K77" s="37"/>
      <c r="L77" s="41"/>
    </row>
    <row r="78" s="1" customFormat="1" ht="16.5" customHeight="1">
      <c r="B78" s="36"/>
      <c r="C78" s="37"/>
      <c r="D78" s="37"/>
      <c r="E78" s="157" t="str">
        <f>E7</f>
        <v>Oprava střešní krytiny na objektu ZUŠ Frýdek – Místek, Kostíkovo náměstí 637</v>
      </c>
      <c r="F78" s="29"/>
      <c r="G78" s="29"/>
      <c r="H78" s="29"/>
      <c r="I78" s="129"/>
      <c r="J78" s="37"/>
      <c r="K78" s="37"/>
      <c r="L78" s="41"/>
    </row>
    <row r="79" s="1" customFormat="1" ht="12" customHeight="1">
      <c r="B79" s="36"/>
      <c r="C79" s="29" t="s">
        <v>95</v>
      </c>
      <c r="D79" s="37"/>
      <c r="E79" s="37"/>
      <c r="F79" s="37"/>
      <c r="G79" s="37"/>
      <c r="H79" s="37"/>
      <c r="I79" s="129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E9</f>
        <v xml:space="preserve">D.1.1 - Architektonicko-stavební řešení </v>
      </c>
      <c r="F80" s="37"/>
      <c r="G80" s="37"/>
      <c r="H80" s="37"/>
      <c r="I80" s="129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29"/>
      <c r="J81" s="37"/>
      <c r="K81" s="37"/>
      <c r="L81" s="41"/>
    </row>
    <row r="82" s="1" customFormat="1" ht="12" customHeight="1">
      <c r="B82" s="36"/>
      <c r="C82" s="29" t="s">
        <v>22</v>
      </c>
      <c r="D82" s="37"/>
      <c r="E82" s="37"/>
      <c r="F82" s="24" t="str">
        <f>F12</f>
        <v>Frýdek Místek</v>
      </c>
      <c r="G82" s="37"/>
      <c r="H82" s="37"/>
      <c r="I82" s="131" t="s">
        <v>24</v>
      </c>
      <c r="J82" s="65" t="str">
        <f>IF(J12="","",J12)</f>
        <v>22. 5. 2019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29"/>
      <c r="J83" s="37"/>
      <c r="K83" s="37"/>
      <c r="L83" s="41"/>
    </row>
    <row r="84" s="1" customFormat="1" ht="13.65" customHeight="1">
      <c r="B84" s="36"/>
      <c r="C84" s="29" t="s">
        <v>30</v>
      </c>
      <c r="D84" s="37"/>
      <c r="E84" s="37"/>
      <c r="F84" s="24" t="str">
        <f>E15</f>
        <v>Statutární město Frýdek - Místek</v>
      </c>
      <c r="G84" s="37"/>
      <c r="H84" s="37"/>
      <c r="I84" s="131" t="s">
        <v>36</v>
      </c>
      <c r="J84" s="34" t="str">
        <f>E21</f>
        <v>INPROS FM s.r.o.</v>
      </c>
      <c r="K84" s="37"/>
      <c r="L84" s="41"/>
    </row>
    <row r="85" s="1" customFormat="1" ht="13.65" customHeight="1">
      <c r="B85" s="36"/>
      <c r="C85" s="29" t="s">
        <v>34</v>
      </c>
      <c r="D85" s="37"/>
      <c r="E85" s="37"/>
      <c r="F85" s="24" t="str">
        <f>IF(E18="","",E18)</f>
        <v>Vyplň údaj</v>
      </c>
      <c r="G85" s="37"/>
      <c r="H85" s="37"/>
      <c r="I85" s="131" t="s">
        <v>39</v>
      </c>
      <c r="J85" s="34" t="str">
        <f>E24</f>
        <v xml:space="preserve"> 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29"/>
      <c r="J86" s="37"/>
      <c r="K86" s="37"/>
      <c r="L86" s="41"/>
    </row>
    <row r="87" s="9" customFormat="1" ht="29.28" customHeight="1">
      <c r="B87" s="177"/>
      <c r="C87" s="178" t="s">
        <v>109</v>
      </c>
      <c r="D87" s="179" t="s">
        <v>62</v>
      </c>
      <c r="E87" s="179" t="s">
        <v>58</v>
      </c>
      <c r="F87" s="179" t="s">
        <v>59</v>
      </c>
      <c r="G87" s="179" t="s">
        <v>110</v>
      </c>
      <c r="H87" s="179" t="s">
        <v>111</v>
      </c>
      <c r="I87" s="180" t="s">
        <v>112</v>
      </c>
      <c r="J87" s="179" t="s">
        <v>99</v>
      </c>
      <c r="K87" s="181" t="s">
        <v>113</v>
      </c>
      <c r="L87" s="182"/>
      <c r="M87" s="86" t="s">
        <v>1</v>
      </c>
      <c r="N87" s="87" t="s">
        <v>47</v>
      </c>
      <c r="O87" s="87" t="s">
        <v>114</v>
      </c>
      <c r="P87" s="87" t="s">
        <v>115</v>
      </c>
      <c r="Q87" s="87" t="s">
        <v>116</v>
      </c>
      <c r="R87" s="87" t="s">
        <v>117</v>
      </c>
      <c r="S87" s="87" t="s">
        <v>118</v>
      </c>
      <c r="T87" s="88" t="s">
        <v>119</v>
      </c>
    </row>
    <row r="88" s="1" customFormat="1" ht="22.8" customHeight="1">
      <c r="B88" s="36"/>
      <c r="C88" s="93" t="s">
        <v>120</v>
      </c>
      <c r="D88" s="37"/>
      <c r="E88" s="37"/>
      <c r="F88" s="37"/>
      <c r="G88" s="37"/>
      <c r="H88" s="37"/>
      <c r="I88" s="129"/>
      <c r="J88" s="183">
        <f>BK88</f>
        <v>0</v>
      </c>
      <c r="K88" s="37"/>
      <c r="L88" s="41"/>
      <c r="M88" s="89"/>
      <c r="N88" s="90"/>
      <c r="O88" s="90"/>
      <c r="P88" s="184">
        <f>P89+P97+P152</f>
        <v>0</v>
      </c>
      <c r="Q88" s="90"/>
      <c r="R88" s="184">
        <f>R89+R97+R152</f>
        <v>2.3210219999999997</v>
      </c>
      <c r="S88" s="90"/>
      <c r="T88" s="185">
        <f>T89+T97+T152</f>
        <v>4.1431394999999993</v>
      </c>
      <c r="AT88" s="14" t="s">
        <v>76</v>
      </c>
      <c r="AU88" s="14" t="s">
        <v>101</v>
      </c>
      <c r="BK88" s="186">
        <f>BK89+BK97+BK152</f>
        <v>0</v>
      </c>
    </row>
    <row r="89" s="10" customFormat="1" ht="25.92" customHeight="1">
      <c r="B89" s="187"/>
      <c r="C89" s="188"/>
      <c r="D89" s="189" t="s">
        <v>76</v>
      </c>
      <c r="E89" s="190" t="s">
        <v>180</v>
      </c>
      <c r="F89" s="190" t="s">
        <v>181</v>
      </c>
      <c r="G89" s="188"/>
      <c r="H89" s="188"/>
      <c r="I89" s="191"/>
      <c r="J89" s="192">
        <f>BK89</f>
        <v>0</v>
      </c>
      <c r="K89" s="188"/>
      <c r="L89" s="193"/>
      <c r="M89" s="194"/>
      <c r="N89" s="195"/>
      <c r="O89" s="195"/>
      <c r="P89" s="196">
        <f>P90</f>
        <v>0</v>
      </c>
      <c r="Q89" s="195"/>
      <c r="R89" s="196">
        <f>R90</f>
        <v>0</v>
      </c>
      <c r="S89" s="195"/>
      <c r="T89" s="197">
        <f>T90</f>
        <v>0</v>
      </c>
      <c r="AR89" s="198" t="s">
        <v>85</v>
      </c>
      <c r="AT89" s="199" t="s">
        <v>76</v>
      </c>
      <c r="AU89" s="199" t="s">
        <v>77</v>
      </c>
      <c r="AY89" s="198" t="s">
        <v>123</v>
      </c>
      <c r="BK89" s="200">
        <f>BK90</f>
        <v>0</v>
      </c>
    </row>
    <row r="90" s="10" customFormat="1" ht="22.8" customHeight="1">
      <c r="B90" s="187"/>
      <c r="C90" s="188"/>
      <c r="D90" s="189" t="s">
        <v>76</v>
      </c>
      <c r="E90" s="201" t="s">
        <v>182</v>
      </c>
      <c r="F90" s="201" t="s">
        <v>183</v>
      </c>
      <c r="G90" s="188"/>
      <c r="H90" s="188"/>
      <c r="I90" s="191"/>
      <c r="J90" s="202">
        <f>BK90</f>
        <v>0</v>
      </c>
      <c r="K90" s="188"/>
      <c r="L90" s="193"/>
      <c r="M90" s="194"/>
      <c r="N90" s="195"/>
      <c r="O90" s="195"/>
      <c r="P90" s="196">
        <f>SUM(P91:P96)</f>
        <v>0</v>
      </c>
      <c r="Q90" s="195"/>
      <c r="R90" s="196">
        <f>SUM(R91:R96)</f>
        <v>0</v>
      </c>
      <c r="S90" s="195"/>
      <c r="T90" s="197">
        <f>SUM(T91:T96)</f>
        <v>0</v>
      </c>
      <c r="AR90" s="198" t="s">
        <v>85</v>
      </c>
      <c r="AT90" s="199" t="s">
        <v>76</v>
      </c>
      <c r="AU90" s="199" t="s">
        <v>85</v>
      </c>
      <c r="AY90" s="198" t="s">
        <v>123</v>
      </c>
      <c r="BK90" s="200">
        <f>SUM(BK91:BK96)</f>
        <v>0</v>
      </c>
    </row>
    <row r="91" s="1" customFormat="1" ht="16.5" customHeight="1">
      <c r="B91" s="36"/>
      <c r="C91" s="203" t="s">
        <v>85</v>
      </c>
      <c r="D91" s="203" t="s">
        <v>126</v>
      </c>
      <c r="E91" s="204" t="s">
        <v>184</v>
      </c>
      <c r="F91" s="205" t="s">
        <v>185</v>
      </c>
      <c r="G91" s="206" t="s">
        <v>186</v>
      </c>
      <c r="H91" s="207">
        <v>4.1429999999999998</v>
      </c>
      <c r="I91" s="208"/>
      <c r="J91" s="209">
        <f>ROUND(I91*H91,2)</f>
        <v>0</v>
      </c>
      <c r="K91" s="205" t="s">
        <v>130</v>
      </c>
      <c r="L91" s="41"/>
      <c r="M91" s="210" t="s">
        <v>1</v>
      </c>
      <c r="N91" s="211" t="s">
        <v>48</v>
      </c>
      <c r="O91" s="7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14" t="s">
        <v>148</v>
      </c>
      <c r="AT91" s="14" t="s">
        <v>126</v>
      </c>
      <c r="AU91" s="14" t="s">
        <v>87</v>
      </c>
      <c r="AY91" s="14" t="s">
        <v>123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85</v>
      </c>
      <c r="BK91" s="214">
        <f>ROUND(I91*H91,2)</f>
        <v>0</v>
      </c>
      <c r="BL91" s="14" t="s">
        <v>148</v>
      </c>
      <c r="BM91" s="14" t="s">
        <v>187</v>
      </c>
    </row>
    <row r="92" s="1" customFormat="1" ht="16.5" customHeight="1">
      <c r="B92" s="36"/>
      <c r="C92" s="203" t="s">
        <v>87</v>
      </c>
      <c r="D92" s="203" t="s">
        <v>126</v>
      </c>
      <c r="E92" s="204" t="s">
        <v>188</v>
      </c>
      <c r="F92" s="205" t="s">
        <v>189</v>
      </c>
      <c r="G92" s="206" t="s">
        <v>186</v>
      </c>
      <c r="H92" s="207">
        <v>4.1429999999999998</v>
      </c>
      <c r="I92" s="208"/>
      <c r="J92" s="209">
        <f>ROUND(I92*H92,2)</f>
        <v>0</v>
      </c>
      <c r="K92" s="205" t="s">
        <v>190</v>
      </c>
      <c r="L92" s="41"/>
      <c r="M92" s="210" t="s">
        <v>1</v>
      </c>
      <c r="N92" s="211" t="s">
        <v>48</v>
      </c>
      <c r="O92" s="7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14" t="s">
        <v>148</v>
      </c>
      <c r="AT92" s="14" t="s">
        <v>126</v>
      </c>
      <c r="AU92" s="14" t="s">
        <v>87</v>
      </c>
      <c r="AY92" s="14" t="s">
        <v>123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85</v>
      </c>
      <c r="BK92" s="214">
        <f>ROUND(I92*H92,2)</f>
        <v>0</v>
      </c>
      <c r="BL92" s="14" t="s">
        <v>148</v>
      </c>
      <c r="BM92" s="14" t="s">
        <v>191</v>
      </c>
    </row>
    <row r="93" s="1" customFormat="1">
      <c r="B93" s="36"/>
      <c r="C93" s="37"/>
      <c r="D93" s="215" t="s">
        <v>133</v>
      </c>
      <c r="E93" s="37"/>
      <c r="F93" s="216" t="s">
        <v>192</v>
      </c>
      <c r="G93" s="37"/>
      <c r="H93" s="37"/>
      <c r="I93" s="129"/>
      <c r="J93" s="37"/>
      <c r="K93" s="37"/>
      <c r="L93" s="41"/>
      <c r="M93" s="217"/>
      <c r="N93" s="77"/>
      <c r="O93" s="77"/>
      <c r="P93" s="77"/>
      <c r="Q93" s="77"/>
      <c r="R93" s="77"/>
      <c r="S93" s="77"/>
      <c r="T93" s="78"/>
      <c r="AT93" s="14" t="s">
        <v>133</v>
      </c>
      <c r="AU93" s="14" t="s">
        <v>87</v>
      </c>
    </row>
    <row r="94" s="1" customFormat="1" ht="16.5" customHeight="1">
      <c r="B94" s="36"/>
      <c r="C94" s="203" t="s">
        <v>141</v>
      </c>
      <c r="D94" s="203" t="s">
        <v>126</v>
      </c>
      <c r="E94" s="204" t="s">
        <v>193</v>
      </c>
      <c r="F94" s="205" t="s">
        <v>194</v>
      </c>
      <c r="G94" s="206" t="s">
        <v>186</v>
      </c>
      <c r="H94" s="207">
        <v>4.1429999999999998</v>
      </c>
      <c r="I94" s="208"/>
      <c r="J94" s="209">
        <f>ROUND(I94*H94,2)</f>
        <v>0</v>
      </c>
      <c r="K94" s="205" t="s">
        <v>130</v>
      </c>
      <c r="L94" s="41"/>
      <c r="M94" s="210" t="s">
        <v>1</v>
      </c>
      <c r="N94" s="211" t="s">
        <v>48</v>
      </c>
      <c r="O94" s="77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14" t="s">
        <v>148</v>
      </c>
      <c r="AT94" s="14" t="s">
        <v>126</v>
      </c>
      <c r="AU94" s="14" t="s">
        <v>87</v>
      </c>
      <c r="AY94" s="14" t="s">
        <v>123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85</v>
      </c>
      <c r="BK94" s="214">
        <f>ROUND(I94*H94,2)</f>
        <v>0</v>
      </c>
      <c r="BL94" s="14" t="s">
        <v>148</v>
      </c>
      <c r="BM94" s="14" t="s">
        <v>195</v>
      </c>
    </row>
    <row r="95" s="1" customFormat="1" ht="16.5" customHeight="1">
      <c r="B95" s="36"/>
      <c r="C95" s="203" t="s">
        <v>148</v>
      </c>
      <c r="D95" s="203" t="s">
        <v>126</v>
      </c>
      <c r="E95" s="204" t="s">
        <v>196</v>
      </c>
      <c r="F95" s="205" t="s">
        <v>197</v>
      </c>
      <c r="G95" s="206" t="s">
        <v>186</v>
      </c>
      <c r="H95" s="207">
        <v>41.43</v>
      </c>
      <c r="I95" s="208"/>
      <c r="J95" s="209">
        <f>ROUND(I95*H95,2)</f>
        <v>0</v>
      </c>
      <c r="K95" s="205" t="s">
        <v>130</v>
      </c>
      <c r="L95" s="41"/>
      <c r="M95" s="210" t="s">
        <v>1</v>
      </c>
      <c r="N95" s="211" t="s">
        <v>48</v>
      </c>
      <c r="O95" s="7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14" t="s">
        <v>148</v>
      </c>
      <c r="AT95" s="14" t="s">
        <v>126</v>
      </c>
      <c r="AU95" s="14" t="s">
        <v>87</v>
      </c>
      <c r="AY95" s="14" t="s">
        <v>123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85</v>
      </c>
      <c r="BK95" s="214">
        <f>ROUND(I95*H95,2)</f>
        <v>0</v>
      </c>
      <c r="BL95" s="14" t="s">
        <v>148</v>
      </c>
      <c r="BM95" s="14" t="s">
        <v>198</v>
      </c>
    </row>
    <row r="96" s="11" customFormat="1">
      <c r="B96" s="221"/>
      <c r="C96" s="222"/>
      <c r="D96" s="215" t="s">
        <v>199</v>
      </c>
      <c r="E96" s="222"/>
      <c r="F96" s="223" t="s">
        <v>200</v>
      </c>
      <c r="G96" s="222"/>
      <c r="H96" s="224">
        <v>41.43</v>
      </c>
      <c r="I96" s="225"/>
      <c r="J96" s="222"/>
      <c r="K96" s="222"/>
      <c r="L96" s="226"/>
      <c r="M96" s="227"/>
      <c r="N96" s="228"/>
      <c r="O96" s="228"/>
      <c r="P96" s="228"/>
      <c r="Q96" s="228"/>
      <c r="R96" s="228"/>
      <c r="S96" s="228"/>
      <c r="T96" s="229"/>
      <c r="AT96" s="230" t="s">
        <v>199</v>
      </c>
      <c r="AU96" s="230" t="s">
        <v>87</v>
      </c>
      <c r="AV96" s="11" t="s">
        <v>87</v>
      </c>
      <c r="AW96" s="11" t="s">
        <v>4</v>
      </c>
      <c r="AX96" s="11" t="s">
        <v>85</v>
      </c>
      <c r="AY96" s="230" t="s">
        <v>123</v>
      </c>
    </row>
    <row r="97" s="10" customFormat="1" ht="25.92" customHeight="1">
      <c r="B97" s="187"/>
      <c r="C97" s="188"/>
      <c r="D97" s="189" t="s">
        <v>76</v>
      </c>
      <c r="E97" s="190" t="s">
        <v>201</v>
      </c>
      <c r="F97" s="190" t="s">
        <v>202</v>
      </c>
      <c r="G97" s="188"/>
      <c r="H97" s="188"/>
      <c r="I97" s="191"/>
      <c r="J97" s="192">
        <f>BK97</f>
        <v>0</v>
      </c>
      <c r="K97" s="188"/>
      <c r="L97" s="193"/>
      <c r="M97" s="194"/>
      <c r="N97" s="195"/>
      <c r="O97" s="195"/>
      <c r="P97" s="196">
        <f>P98+P101+P109+P121+P149</f>
        <v>0</v>
      </c>
      <c r="Q97" s="195"/>
      <c r="R97" s="196">
        <f>R98+R101+R109+R121+R149</f>
        <v>2.3210219999999997</v>
      </c>
      <c r="S97" s="195"/>
      <c r="T97" s="197">
        <f>T98+T101+T109+T121+T149</f>
        <v>4.1431394999999993</v>
      </c>
      <c r="AR97" s="198" t="s">
        <v>87</v>
      </c>
      <c r="AT97" s="199" t="s">
        <v>76</v>
      </c>
      <c r="AU97" s="199" t="s">
        <v>77</v>
      </c>
      <c r="AY97" s="198" t="s">
        <v>123</v>
      </c>
      <c r="BK97" s="200">
        <f>BK98+BK101+BK109+BK121+BK149</f>
        <v>0</v>
      </c>
    </row>
    <row r="98" s="10" customFormat="1" ht="22.8" customHeight="1">
      <c r="B98" s="187"/>
      <c r="C98" s="188"/>
      <c r="D98" s="189" t="s">
        <v>76</v>
      </c>
      <c r="E98" s="201" t="s">
        <v>203</v>
      </c>
      <c r="F98" s="201" t="s">
        <v>204</v>
      </c>
      <c r="G98" s="188"/>
      <c r="H98" s="188"/>
      <c r="I98" s="191"/>
      <c r="J98" s="202">
        <f>BK98</f>
        <v>0</v>
      </c>
      <c r="K98" s="188"/>
      <c r="L98" s="193"/>
      <c r="M98" s="194"/>
      <c r="N98" s="195"/>
      <c r="O98" s="195"/>
      <c r="P98" s="196">
        <f>SUM(P99:P100)</f>
        <v>0</v>
      </c>
      <c r="Q98" s="195"/>
      <c r="R98" s="196">
        <f>SUM(R99:R100)</f>
        <v>0</v>
      </c>
      <c r="S98" s="195"/>
      <c r="T98" s="197">
        <f>SUM(T99:T100)</f>
        <v>1.44</v>
      </c>
      <c r="AR98" s="198" t="s">
        <v>87</v>
      </c>
      <c r="AT98" s="199" t="s">
        <v>76</v>
      </c>
      <c r="AU98" s="199" t="s">
        <v>85</v>
      </c>
      <c r="AY98" s="198" t="s">
        <v>123</v>
      </c>
      <c r="BK98" s="200">
        <f>SUM(BK99:BK100)</f>
        <v>0</v>
      </c>
    </row>
    <row r="99" s="1" customFormat="1" ht="16.5" customHeight="1">
      <c r="B99" s="36"/>
      <c r="C99" s="203" t="s">
        <v>122</v>
      </c>
      <c r="D99" s="203" t="s">
        <v>126</v>
      </c>
      <c r="E99" s="204" t="s">
        <v>205</v>
      </c>
      <c r="F99" s="205" t="s">
        <v>206</v>
      </c>
      <c r="G99" s="206" t="s">
        <v>207</v>
      </c>
      <c r="H99" s="207">
        <v>240</v>
      </c>
      <c r="I99" s="208"/>
      <c r="J99" s="209">
        <f>ROUND(I99*H99,2)</f>
        <v>0</v>
      </c>
      <c r="K99" s="205" t="s">
        <v>130</v>
      </c>
      <c r="L99" s="41"/>
      <c r="M99" s="210" t="s">
        <v>1</v>
      </c>
      <c r="N99" s="211" t="s">
        <v>48</v>
      </c>
      <c r="O99" s="77"/>
      <c r="P99" s="212">
        <f>O99*H99</f>
        <v>0</v>
      </c>
      <c r="Q99" s="212">
        <v>0</v>
      </c>
      <c r="R99" s="212">
        <f>Q99*H99</f>
        <v>0</v>
      </c>
      <c r="S99" s="212">
        <v>0.0060000000000000001</v>
      </c>
      <c r="T99" s="213">
        <f>S99*H99</f>
        <v>1.44</v>
      </c>
      <c r="AR99" s="14" t="s">
        <v>208</v>
      </c>
      <c r="AT99" s="14" t="s">
        <v>126</v>
      </c>
      <c r="AU99" s="14" t="s">
        <v>87</v>
      </c>
      <c r="AY99" s="14" t="s">
        <v>123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85</v>
      </c>
      <c r="BK99" s="214">
        <f>ROUND(I99*H99,2)</f>
        <v>0</v>
      </c>
      <c r="BL99" s="14" t="s">
        <v>208</v>
      </c>
      <c r="BM99" s="14" t="s">
        <v>209</v>
      </c>
    </row>
    <row r="100" s="1" customFormat="1" ht="16.5" customHeight="1">
      <c r="B100" s="36"/>
      <c r="C100" s="203" t="s">
        <v>159</v>
      </c>
      <c r="D100" s="203" t="s">
        <v>126</v>
      </c>
      <c r="E100" s="204" t="s">
        <v>210</v>
      </c>
      <c r="F100" s="205" t="s">
        <v>211</v>
      </c>
      <c r="G100" s="206" t="s">
        <v>212</v>
      </c>
      <c r="H100" s="231"/>
      <c r="I100" s="208"/>
      <c r="J100" s="209">
        <f>ROUND(I100*H100,2)</f>
        <v>0</v>
      </c>
      <c r="K100" s="205" t="s">
        <v>130</v>
      </c>
      <c r="L100" s="41"/>
      <c r="M100" s="210" t="s">
        <v>1</v>
      </c>
      <c r="N100" s="211" t="s">
        <v>48</v>
      </c>
      <c r="O100" s="7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14" t="s">
        <v>208</v>
      </c>
      <c r="AT100" s="14" t="s">
        <v>126</v>
      </c>
      <c r="AU100" s="14" t="s">
        <v>87</v>
      </c>
      <c r="AY100" s="14" t="s">
        <v>123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85</v>
      </c>
      <c r="BK100" s="214">
        <f>ROUND(I100*H100,2)</f>
        <v>0</v>
      </c>
      <c r="BL100" s="14" t="s">
        <v>208</v>
      </c>
      <c r="BM100" s="14" t="s">
        <v>213</v>
      </c>
    </row>
    <row r="101" s="10" customFormat="1" ht="22.8" customHeight="1">
      <c r="B101" s="187"/>
      <c r="C101" s="188"/>
      <c r="D101" s="189" t="s">
        <v>76</v>
      </c>
      <c r="E101" s="201" t="s">
        <v>214</v>
      </c>
      <c r="F101" s="201" t="s">
        <v>215</v>
      </c>
      <c r="G101" s="188"/>
      <c r="H101" s="188"/>
      <c r="I101" s="191"/>
      <c r="J101" s="202">
        <f>BK101</f>
        <v>0</v>
      </c>
      <c r="K101" s="188"/>
      <c r="L101" s="193"/>
      <c r="M101" s="194"/>
      <c r="N101" s="195"/>
      <c r="O101" s="195"/>
      <c r="P101" s="196">
        <f>SUM(P102:P108)</f>
        <v>0</v>
      </c>
      <c r="Q101" s="195"/>
      <c r="R101" s="196">
        <f>SUM(R102:R108)</f>
        <v>0.046199999999999998</v>
      </c>
      <c r="S101" s="195"/>
      <c r="T101" s="197">
        <f>SUM(T102:T108)</f>
        <v>0</v>
      </c>
      <c r="AR101" s="198" t="s">
        <v>87</v>
      </c>
      <c r="AT101" s="199" t="s">
        <v>76</v>
      </c>
      <c r="AU101" s="199" t="s">
        <v>85</v>
      </c>
      <c r="AY101" s="198" t="s">
        <v>123</v>
      </c>
      <c r="BK101" s="200">
        <f>SUM(BK102:BK108)</f>
        <v>0</v>
      </c>
    </row>
    <row r="102" s="1" customFormat="1" ht="16.5" customHeight="1">
      <c r="B102" s="36"/>
      <c r="C102" s="203" t="s">
        <v>166</v>
      </c>
      <c r="D102" s="203" t="s">
        <v>126</v>
      </c>
      <c r="E102" s="204" t="s">
        <v>216</v>
      </c>
      <c r="F102" s="205" t="s">
        <v>217</v>
      </c>
      <c r="G102" s="206" t="s">
        <v>207</v>
      </c>
      <c r="H102" s="207">
        <v>20</v>
      </c>
      <c r="I102" s="208"/>
      <c r="J102" s="209">
        <f>ROUND(I102*H102,2)</f>
        <v>0</v>
      </c>
      <c r="K102" s="205" t="s">
        <v>130</v>
      </c>
      <c r="L102" s="41"/>
      <c r="M102" s="210" t="s">
        <v>1</v>
      </c>
      <c r="N102" s="211" t="s">
        <v>48</v>
      </c>
      <c r="O102" s="77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14" t="s">
        <v>208</v>
      </c>
      <c r="AT102" s="14" t="s">
        <v>126</v>
      </c>
      <c r="AU102" s="14" t="s">
        <v>87</v>
      </c>
      <c r="AY102" s="14" t="s">
        <v>123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85</v>
      </c>
      <c r="BK102" s="214">
        <f>ROUND(I102*H102,2)</f>
        <v>0</v>
      </c>
      <c r="BL102" s="14" t="s">
        <v>208</v>
      </c>
      <c r="BM102" s="14" t="s">
        <v>218</v>
      </c>
    </row>
    <row r="103" s="11" customFormat="1">
      <c r="B103" s="221"/>
      <c r="C103" s="222"/>
      <c r="D103" s="215" t="s">
        <v>199</v>
      </c>
      <c r="E103" s="232" t="s">
        <v>1</v>
      </c>
      <c r="F103" s="223" t="s">
        <v>219</v>
      </c>
      <c r="G103" s="222"/>
      <c r="H103" s="224">
        <v>20</v>
      </c>
      <c r="I103" s="225"/>
      <c r="J103" s="222"/>
      <c r="K103" s="222"/>
      <c r="L103" s="226"/>
      <c r="M103" s="227"/>
      <c r="N103" s="228"/>
      <c r="O103" s="228"/>
      <c r="P103" s="228"/>
      <c r="Q103" s="228"/>
      <c r="R103" s="228"/>
      <c r="S103" s="228"/>
      <c r="T103" s="229"/>
      <c r="AT103" s="230" t="s">
        <v>199</v>
      </c>
      <c r="AU103" s="230" t="s">
        <v>87</v>
      </c>
      <c r="AV103" s="11" t="s">
        <v>87</v>
      </c>
      <c r="AW103" s="11" t="s">
        <v>38</v>
      </c>
      <c r="AX103" s="11" t="s">
        <v>77</v>
      </c>
      <c r="AY103" s="230" t="s">
        <v>123</v>
      </c>
    </row>
    <row r="104" s="12" customFormat="1">
      <c r="B104" s="233"/>
      <c r="C104" s="234"/>
      <c r="D104" s="215" t="s">
        <v>199</v>
      </c>
      <c r="E104" s="235" t="s">
        <v>1</v>
      </c>
      <c r="F104" s="236" t="s">
        <v>220</v>
      </c>
      <c r="G104" s="234"/>
      <c r="H104" s="237">
        <v>20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199</v>
      </c>
      <c r="AU104" s="243" t="s">
        <v>87</v>
      </c>
      <c r="AV104" s="12" t="s">
        <v>148</v>
      </c>
      <c r="AW104" s="12" t="s">
        <v>38</v>
      </c>
      <c r="AX104" s="12" t="s">
        <v>85</v>
      </c>
      <c r="AY104" s="243" t="s">
        <v>123</v>
      </c>
    </row>
    <row r="105" s="1" customFormat="1" ht="16.5" customHeight="1">
      <c r="B105" s="36"/>
      <c r="C105" s="244" t="s">
        <v>221</v>
      </c>
      <c r="D105" s="244" t="s">
        <v>222</v>
      </c>
      <c r="E105" s="245" t="s">
        <v>223</v>
      </c>
      <c r="F105" s="246" t="s">
        <v>224</v>
      </c>
      <c r="G105" s="247" t="s">
        <v>207</v>
      </c>
      <c r="H105" s="248">
        <v>22</v>
      </c>
      <c r="I105" s="249"/>
      <c r="J105" s="250">
        <f>ROUND(I105*H105,2)</f>
        <v>0</v>
      </c>
      <c r="K105" s="246" t="s">
        <v>130</v>
      </c>
      <c r="L105" s="251"/>
      <c r="M105" s="252" t="s">
        <v>1</v>
      </c>
      <c r="N105" s="253" t="s">
        <v>48</v>
      </c>
      <c r="O105" s="77"/>
      <c r="P105" s="212">
        <f>O105*H105</f>
        <v>0</v>
      </c>
      <c r="Q105" s="212">
        <v>0.0020999999999999999</v>
      </c>
      <c r="R105" s="212">
        <f>Q105*H105</f>
        <v>0.046199999999999998</v>
      </c>
      <c r="S105" s="212">
        <v>0</v>
      </c>
      <c r="T105" s="213">
        <f>S105*H105</f>
        <v>0</v>
      </c>
      <c r="AR105" s="14" t="s">
        <v>225</v>
      </c>
      <c r="AT105" s="14" t="s">
        <v>222</v>
      </c>
      <c r="AU105" s="14" t="s">
        <v>87</v>
      </c>
      <c r="AY105" s="14" t="s">
        <v>123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85</v>
      </c>
      <c r="BK105" s="214">
        <f>ROUND(I105*H105,2)</f>
        <v>0</v>
      </c>
      <c r="BL105" s="14" t="s">
        <v>208</v>
      </c>
      <c r="BM105" s="14" t="s">
        <v>226</v>
      </c>
    </row>
    <row r="106" s="1" customFormat="1">
      <c r="B106" s="36"/>
      <c r="C106" s="37"/>
      <c r="D106" s="215" t="s">
        <v>133</v>
      </c>
      <c r="E106" s="37"/>
      <c r="F106" s="216" t="s">
        <v>227</v>
      </c>
      <c r="G106" s="37"/>
      <c r="H106" s="37"/>
      <c r="I106" s="129"/>
      <c r="J106" s="37"/>
      <c r="K106" s="37"/>
      <c r="L106" s="41"/>
      <c r="M106" s="217"/>
      <c r="N106" s="77"/>
      <c r="O106" s="77"/>
      <c r="P106" s="77"/>
      <c r="Q106" s="77"/>
      <c r="R106" s="77"/>
      <c r="S106" s="77"/>
      <c r="T106" s="78"/>
      <c r="AT106" s="14" t="s">
        <v>133</v>
      </c>
      <c r="AU106" s="14" t="s">
        <v>87</v>
      </c>
    </row>
    <row r="107" s="11" customFormat="1">
      <c r="B107" s="221"/>
      <c r="C107" s="222"/>
      <c r="D107" s="215" t="s">
        <v>199</v>
      </c>
      <c r="E107" s="222"/>
      <c r="F107" s="223" t="s">
        <v>228</v>
      </c>
      <c r="G107" s="222"/>
      <c r="H107" s="224">
        <v>22</v>
      </c>
      <c r="I107" s="225"/>
      <c r="J107" s="222"/>
      <c r="K107" s="222"/>
      <c r="L107" s="226"/>
      <c r="M107" s="227"/>
      <c r="N107" s="228"/>
      <c r="O107" s="228"/>
      <c r="P107" s="228"/>
      <c r="Q107" s="228"/>
      <c r="R107" s="228"/>
      <c r="S107" s="228"/>
      <c r="T107" s="229"/>
      <c r="AT107" s="230" t="s">
        <v>199</v>
      </c>
      <c r="AU107" s="230" t="s">
        <v>87</v>
      </c>
      <c r="AV107" s="11" t="s">
        <v>87</v>
      </c>
      <c r="AW107" s="11" t="s">
        <v>4</v>
      </c>
      <c r="AX107" s="11" t="s">
        <v>85</v>
      </c>
      <c r="AY107" s="230" t="s">
        <v>123</v>
      </c>
    </row>
    <row r="108" s="1" customFormat="1" ht="16.5" customHeight="1">
      <c r="B108" s="36"/>
      <c r="C108" s="203" t="s">
        <v>229</v>
      </c>
      <c r="D108" s="203" t="s">
        <v>126</v>
      </c>
      <c r="E108" s="204" t="s">
        <v>230</v>
      </c>
      <c r="F108" s="205" t="s">
        <v>231</v>
      </c>
      <c r="G108" s="206" t="s">
        <v>212</v>
      </c>
      <c r="H108" s="231"/>
      <c r="I108" s="208"/>
      <c r="J108" s="209">
        <f>ROUND(I108*H108,2)</f>
        <v>0</v>
      </c>
      <c r="K108" s="205" t="s">
        <v>130</v>
      </c>
      <c r="L108" s="41"/>
      <c r="M108" s="210" t="s">
        <v>1</v>
      </c>
      <c r="N108" s="211" t="s">
        <v>48</v>
      </c>
      <c r="O108" s="7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14" t="s">
        <v>208</v>
      </c>
      <c r="AT108" s="14" t="s">
        <v>126</v>
      </c>
      <c r="AU108" s="14" t="s">
        <v>87</v>
      </c>
      <c r="AY108" s="14" t="s">
        <v>123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4" t="s">
        <v>85</v>
      </c>
      <c r="BK108" s="214">
        <f>ROUND(I108*H108,2)</f>
        <v>0</v>
      </c>
      <c r="BL108" s="14" t="s">
        <v>208</v>
      </c>
      <c r="BM108" s="14" t="s">
        <v>232</v>
      </c>
    </row>
    <row r="109" s="10" customFormat="1" ht="22.8" customHeight="1">
      <c r="B109" s="187"/>
      <c r="C109" s="188"/>
      <c r="D109" s="189" t="s">
        <v>76</v>
      </c>
      <c r="E109" s="201" t="s">
        <v>233</v>
      </c>
      <c r="F109" s="201" t="s">
        <v>234</v>
      </c>
      <c r="G109" s="188"/>
      <c r="H109" s="188"/>
      <c r="I109" s="191"/>
      <c r="J109" s="202">
        <f>BK109</f>
        <v>0</v>
      </c>
      <c r="K109" s="188"/>
      <c r="L109" s="193"/>
      <c r="M109" s="194"/>
      <c r="N109" s="195"/>
      <c r="O109" s="195"/>
      <c r="P109" s="196">
        <f>SUM(P110:P120)</f>
        <v>0</v>
      </c>
      <c r="Q109" s="195"/>
      <c r="R109" s="196">
        <f>SUM(R110:R120)</f>
        <v>2.2748219999999999</v>
      </c>
      <c r="S109" s="195"/>
      <c r="T109" s="197">
        <f>SUM(T110:T120)</f>
        <v>1.7999999999999998</v>
      </c>
      <c r="AR109" s="198" t="s">
        <v>87</v>
      </c>
      <c r="AT109" s="199" t="s">
        <v>76</v>
      </c>
      <c r="AU109" s="199" t="s">
        <v>85</v>
      </c>
      <c r="AY109" s="198" t="s">
        <v>123</v>
      </c>
      <c r="BK109" s="200">
        <f>SUM(BK110:BK120)</f>
        <v>0</v>
      </c>
    </row>
    <row r="110" s="1" customFormat="1" ht="16.5" customHeight="1">
      <c r="B110" s="36"/>
      <c r="C110" s="203" t="s">
        <v>235</v>
      </c>
      <c r="D110" s="203" t="s">
        <v>126</v>
      </c>
      <c r="E110" s="204" t="s">
        <v>236</v>
      </c>
      <c r="F110" s="205" t="s">
        <v>237</v>
      </c>
      <c r="G110" s="206" t="s">
        <v>238</v>
      </c>
      <c r="H110" s="207">
        <v>3.96</v>
      </c>
      <c r="I110" s="208"/>
      <c r="J110" s="209">
        <f>ROUND(I110*H110,2)</f>
        <v>0</v>
      </c>
      <c r="K110" s="205" t="s">
        <v>130</v>
      </c>
      <c r="L110" s="41"/>
      <c r="M110" s="210" t="s">
        <v>1</v>
      </c>
      <c r="N110" s="211" t="s">
        <v>48</v>
      </c>
      <c r="O110" s="77"/>
      <c r="P110" s="212">
        <f>O110*H110</f>
        <v>0</v>
      </c>
      <c r="Q110" s="212">
        <v>0.00108</v>
      </c>
      <c r="R110" s="212">
        <f>Q110*H110</f>
        <v>0.0042767999999999999</v>
      </c>
      <c r="S110" s="212">
        <v>0</v>
      </c>
      <c r="T110" s="213">
        <f>S110*H110</f>
        <v>0</v>
      </c>
      <c r="AR110" s="14" t="s">
        <v>208</v>
      </c>
      <c r="AT110" s="14" t="s">
        <v>126</v>
      </c>
      <c r="AU110" s="14" t="s">
        <v>87</v>
      </c>
      <c r="AY110" s="14" t="s">
        <v>123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4" t="s">
        <v>85</v>
      </c>
      <c r="BK110" s="214">
        <f>ROUND(I110*H110,2)</f>
        <v>0</v>
      </c>
      <c r="BL110" s="14" t="s">
        <v>208</v>
      </c>
      <c r="BM110" s="14" t="s">
        <v>239</v>
      </c>
    </row>
    <row r="111" s="1" customFormat="1" ht="16.5" customHeight="1">
      <c r="B111" s="36"/>
      <c r="C111" s="203" t="s">
        <v>240</v>
      </c>
      <c r="D111" s="203" t="s">
        <v>126</v>
      </c>
      <c r="E111" s="204" t="s">
        <v>241</v>
      </c>
      <c r="F111" s="205" t="s">
        <v>242</v>
      </c>
      <c r="G111" s="206" t="s">
        <v>207</v>
      </c>
      <c r="H111" s="207">
        <v>120</v>
      </c>
      <c r="I111" s="208"/>
      <c r="J111" s="209">
        <f>ROUND(I111*H111,2)</f>
        <v>0</v>
      </c>
      <c r="K111" s="205" t="s">
        <v>130</v>
      </c>
      <c r="L111" s="41"/>
      <c r="M111" s="210" t="s">
        <v>1</v>
      </c>
      <c r="N111" s="211" t="s">
        <v>48</v>
      </c>
      <c r="O111" s="77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14" t="s">
        <v>208</v>
      </c>
      <c r="AT111" s="14" t="s">
        <v>126</v>
      </c>
      <c r="AU111" s="14" t="s">
        <v>87</v>
      </c>
      <c r="AY111" s="14" t="s">
        <v>123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85</v>
      </c>
      <c r="BK111" s="214">
        <f>ROUND(I111*H111,2)</f>
        <v>0</v>
      </c>
      <c r="BL111" s="14" t="s">
        <v>208</v>
      </c>
      <c r="BM111" s="14" t="s">
        <v>243</v>
      </c>
    </row>
    <row r="112" s="11" customFormat="1">
      <c r="B112" s="221"/>
      <c r="C112" s="222"/>
      <c r="D112" s="215" t="s">
        <v>199</v>
      </c>
      <c r="E112" s="232" t="s">
        <v>1</v>
      </c>
      <c r="F112" s="223" t="s">
        <v>244</v>
      </c>
      <c r="G112" s="222"/>
      <c r="H112" s="224">
        <v>120</v>
      </c>
      <c r="I112" s="225"/>
      <c r="J112" s="222"/>
      <c r="K112" s="222"/>
      <c r="L112" s="226"/>
      <c r="M112" s="227"/>
      <c r="N112" s="228"/>
      <c r="O112" s="228"/>
      <c r="P112" s="228"/>
      <c r="Q112" s="228"/>
      <c r="R112" s="228"/>
      <c r="S112" s="228"/>
      <c r="T112" s="229"/>
      <c r="AT112" s="230" t="s">
        <v>199</v>
      </c>
      <c r="AU112" s="230" t="s">
        <v>87</v>
      </c>
      <c r="AV112" s="11" t="s">
        <v>87</v>
      </c>
      <c r="AW112" s="11" t="s">
        <v>38</v>
      </c>
      <c r="AX112" s="11" t="s">
        <v>77</v>
      </c>
      <c r="AY112" s="230" t="s">
        <v>123</v>
      </c>
    </row>
    <row r="113" s="12" customFormat="1">
      <c r="B113" s="233"/>
      <c r="C113" s="234"/>
      <c r="D113" s="215" t="s">
        <v>199</v>
      </c>
      <c r="E113" s="235" t="s">
        <v>1</v>
      </c>
      <c r="F113" s="236" t="s">
        <v>220</v>
      </c>
      <c r="G113" s="234"/>
      <c r="H113" s="237">
        <v>120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199</v>
      </c>
      <c r="AU113" s="243" t="s">
        <v>87</v>
      </c>
      <c r="AV113" s="12" t="s">
        <v>148</v>
      </c>
      <c r="AW113" s="12" t="s">
        <v>38</v>
      </c>
      <c r="AX113" s="12" t="s">
        <v>85</v>
      </c>
      <c r="AY113" s="243" t="s">
        <v>123</v>
      </c>
    </row>
    <row r="114" s="1" customFormat="1" ht="16.5" customHeight="1">
      <c r="B114" s="36"/>
      <c r="C114" s="244" t="s">
        <v>245</v>
      </c>
      <c r="D114" s="244" t="s">
        <v>222</v>
      </c>
      <c r="E114" s="245" t="s">
        <v>246</v>
      </c>
      <c r="F114" s="246" t="s">
        <v>247</v>
      </c>
      <c r="G114" s="247" t="s">
        <v>238</v>
      </c>
      <c r="H114" s="248">
        <v>3.96</v>
      </c>
      <c r="I114" s="249"/>
      <c r="J114" s="250">
        <f>ROUND(I114*H114,2)</f>
        <v>0</v>
      </c>
      <c r="K114" s="246" t="s">
        <v>130</v>
      </c>
      <c r="L114" s="251"/>
      <c r="M114" s="252" t="s">
        <v>1</v>
      </c>
      <c r="N114" s="253" t="s">
        <v>48</v>
      </c>
      <c r="O114" s="77"/>
      <c r="P114" s="212">
        <f>O114*H114</f>
        <v>0</v>
      </c>
      <c r="Q114" s="212">
        <v>0.55000000000000004</v>
      </c>
      <c r="R114" s="212">
        <f>Q114*H114</f>
        <v>2.1779999999999999</v>
      </c>
      <c r="S114" s="212">
        <v>0</v>
      </c>
      <c r="T114" s="213">
        <f>S114*H114</f>
        <v>0</v>
      </c>
      <c r="AR114" s="14" t="s">
        <v>225</v>
      </c>
      <c r="AT114" s="14" t="s">
        <v>222</v>
      </c>
      <c r="AU114" s="14" t="s">
        <v>87</v>
      </c>
      <c r="AY114" s="14" t="s">
        <v>123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4" t="s">
        <v>85</v>
      </c>
      <c r="BK114" s="214">
        <f>ROUND(I114*H114,2)</f>
        <v>0</v>
      </c>
      <c r="BL114" s="14" t="s">
        <v>208</v>
      </c>
      <c r="BM114" s="14" t="s">
        <v>248</v>
      </c>
    </row>
    <row r="115" s="11" customFormat="1">
      <c r="B115" s="221"/>
      <c r="C115" s="222"/>
      <c r="D115" s="215" t="s">
        <v>199</v>
      </c>
      <c r="E115" s="222"/>
      <c r="F115" s="223" t="s">
        <v>249</v>
      </c>
      <c r="G115" s="222"/>
      <c r="H115" s="224">
        <v>3.96</v>
      </c>
      <c r="I115" s="225"/>
      <c r="J115" s="222"/>
      <c r="K115" s="222"/>
      <c r="L115" s="226"/>
      <c r="M115" s="227"/>
      <c r="N115" s="228"/>
      <c r="O115" s="228"/>
      <c r="P115" s="228"/>
      <c r="Q115" s="228"/>
      <c r="R115" s="228"/>
      <c r="S115" s="228"/>
      <c r="T115" s="229"/>
      <c r="AT115" s="230" t="s">
        <v>199</v>
      </c>
      <c r="AU115" s="230" t="s">
        <v>87</v>
      </c>
      <c r="AV115" s="11" t="s">
        <v>87</v>
      </c>
      <c r="AW115" s="11" t="s">
        <v>4</v>
      </c>
      <c r="AX115" s="11" t="s">
        <v>85</v>
      </c>
      <c r="AY115" s="230" t="s">
        <v>123</v>
      </c>
    </row>
    <row r="116" s="1" customFormat="1" ht="16.5" customHeight="1">
      <c r="B116" s="36"/>
      <c r="C116" s="203" t="s">
        <v>250</v>
      </c>
      <c r="D116" s="203" t="s">
        <v>126</v>
      </c>
      <c r="E116" s="204" t="s">
        <v>251</v>
      </c>
      <c r="F116" s="205" t="s">
        <v>252</v>
      </c>
      <c r="G116" s="206" t="s">
        <v>207</v>
      </c>
      <c r="H116" s="207">
        <v>120</v>
      </c>
      <c r="I116" s="208"/>
      <c r="J116" s="209">
        <f>ROUND(I116*H116,2)</f>
        <v>0</v>
      </c>
      <c r="K116" s="205" t="s">
        <v>130</v>
      </c>
      <c r="L116" s="41"/>
      <c r="M116" s="210" t="s">
        <v>1</v>
      </c>
      <c r="N116" s="211" t="s">
        <v>48</v>
      </c>
      <c r="O116" s="77"/>
      <c r="P116" s="212">
        <f>O116*H116</f>
        <v>0</v>
      </c>
      <c r="Q116" s="212">
        <v>0</v>
      </c>
      <c r="R116" s="212">
        <f>Q116*H116</f>
        <v>0</v>
      </c>
      <c r="S116" s="212">
        <v>0.014999999999999999</v>
      </c>
      <c r="T116" s="213">
        <f>S116*H116</f>
        <v>1.7999999999999998</v>
      </c>
      <c r="AR116" s="14" t="s">
        <v>208</v>
      </c>
      <c r="AT116" s="14" t="s">
        <v>126</v>
      </c>
      <c r="AU116" s="14" t="s">
        <v>87</v>
      </c>
      <c r="AY116" s="14" t="s">
        <v>123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4" t="s">
        <v>85</v>
      </c>
      <c r="BK116" s="214">
        <f>ROUND(I116*H116,2)</f>
        <v>0</v>
      </c>
      <c r="BL116" s="14" t="s">
        <v>208</v>
      </c>
      <c r="BM116" s="14" t="s">
        <v>253</v>
      </c>
    </row>
    <row r="117" s="11" customFormat="1">
      <c r="B117" s="221"/>
      <c r="C117" s="222"/>
      <c r="D117" s="215" t="s">
        <v>199</v>
      </c>
      <c r="E117" s="232" t="s">
        <v>1</v>
      </c>
      <c r="F117" s="223" t="s">
        <v>244</v>
      </c>
      <c r="G117" s="222"/>
      <c r="H117" s="224">
        <v>120</v>
      </c>
      <c r="I117" s="225"/>
      <c r="J117" s="222"/>
      <c r="K117" s="222"/>
      <c r="L117" s="226"/>
      <c r="M117" s="227"/>
      <c r="N117" s="228"/>
      <c r="O117" s="228"/>
      <c r="P117" s="228"/>
      <c r="Q117" s="228"/>
      <c r="R117" s="228"/>
      <c r="S117" s="228"/>
      <c r="T117" s="229"/>
      <c r="AT117" s="230" t="s">
        <v>199</v>
      </c>
      <c r="AU117" s="230" t="s">
        <v>87</v>
      </c>
      <c r="AV117" s="11" t="s">
        <v>87</v>
      </c>
      <c r="AW117" s="11" t="s">
        <v>38</v>
      </c>
      <c r="AX117" s="11" t="s">
        <v>77</v>
      </c>
      <c r="AY117" s="230" t="s">
        <v>123</v>
      </c>
    </row>
    <row r="118" s="12" customFormat="1">
      <c r="B118" s="233"/>
      <c r="C118" s="234"/>
      <c r="D118" s="215" t="s">
        <v>199</v>
      </c>
      <c r="E118" s="235" t="s">
        <v>1</v>
      </c>
      <c r="F118" s="236" t="s">
        <v>220</v>
      </c>
      <c r="G118" s="234"/>
      <c r="H118" s="237">
        <v>120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AT118" s="243" t="s">
        <v>199</v>
      </c>
      <c r="AU118" s="243" t="s">
        <v>87</v>
      </c>
      <c r="AV118" s="12" t="s">
        <v>148</v>
      </c>
      <c r="AW118" s="12" t="s">
        <v>38</v>
      </c>
      <c r="AX118" s="12" t="s">
        <v>85</v>
      </c>
      <c r="AY118" s="243" t="s">
        <v>123</v>
      </c>
    </row>
    <row r="119" s="1" customFormat="1" ht="16.5" customHeight="1">
      <c r="B119" s="36"/>
      <c r="C119" s="203" t="s">
        <v>254</v>
      </c>
      <c r="D119" s="203" t="s">
        <v>126</v>
      </c>
      <c r="E119" s="204" t="s">
        <v>255</v>
      </c>
      <c r="F119" s="205" t="s">
        <v>256</v>
      </c>
      <c r="G119" s="206" t="s">
        <v>238</v>
      </c>
      <c r="H119" s="207">
        <v>3.96</v>
      </c>
      <c r="I119" s="208"/>
      <c r="J119" s="209">
        <f>ROUND(I119*H119,2)</f>
        <v>0</v>
      </c>
      <c r="K119" s="205" t="s">
        <v>130</v>
      </c>
      <c r="L119" s="41"/>
      <c r="M119" s="210" t="s">
        <v>1</v>
      </c>
      <c r="N119" s="211" t="s">
        <v>48</v>
      </c>
      <c r="O119" s="77"/>
      <c r="P119" s="212">
        <f>O119*H119</f>
        <v>0</v>
      </c>
      <c r="Q119" s="212">
        <v>0.023369999999999998</v>
      </c>
      <c r="R119" s="212">
        <f>Q119*H119</f>
        <v>0.092545199999999994</v>
      </c>
      <c r="S119" s="212">
        <v>0</v>
      </c>
      <c r="T119" s="213">
        <f>S119*H119</f>
        <v>0</v>
      </c>
      <c r="AR119" s="14" t="s">
        <v>208</v>
      </c>
      <c r="AT119" s="14" t="s">
        <v>126</v>
      </c>
      <c r="AU119" s="14" t="s">
        <v>87</v>
      </c>
      <c r="AY119" s="14" t="s">
        <v>123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85</v>
      </c>
      <c r="BK119" s="214">
        <f>ROUND(I119*H119,2)</f>
        <v>0</v>
      </c>
      <c r="BL119" s="14" t="s">
        <v>208</v>
      </c>
      <c r="BM119" s="14" t="s">
        <v>257</v>
      </c>
    </row>
    <row r="120" s="1" customFormat="1" ht="16.5" customHeight="1">
      <c r="B120" s="36"/>
      <c r="C120" s="203" t="s">
        <v>8</v>
      </c>
      <c r="D120" s="203" t="s">
        <v>126</v>
      </c>
      <c r="E120" s="204" t="s">
        <v>258</v>
      </c>
      <c r="F120" s="205" t="s">
        <v>259</v>
      </c>
      <c r="G120" s="206" t="s">
        <v>212</v>
      </c>
      <c r="H120" s="231"/>
      <c r="I120" s="208"/>
      <c r="J120" s="209">
        <f>ROUND(I120*H120,2)</f>
        <v>0</v>
      </c>
      <c r="K120" s="205" t="s">
        <v>130</v>
      </c>
      <c r="L120" s="41"/>
      <c r="M120" s="210" t="s">
        <v>1</v>
      </c>
      <c r="N120" s="211" t="s">
        <v>48</v>
      </c>
      <c r="O120" s="7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14" t="s">
        <v>208</v>
      </c>
      <c r="AT120" s="14" t="s">
        <v>126</v>
      </c>
      <c r="AU120" s="14" t="s">
        <v>87</v>
      </c>
      <c r="AY120" s="14" t="s">
        <v>123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4" t="s">
        <v>85</v>
      </c>
      <c r="BK120" s="214">
        <f>ROUND(I120*H120,2)</f>
        <v>0</v>
      </c>
      <c r="BL120" s="14" t="s">
        <v>208</v>
      </c>
      <c r="BM120" s="14" t="s">
        <v>260</v>
      </c>
    </row>
    <row r="121" s="10" customFormat="1" ht="22.8" customHeight="1">
      <c r="B121" s="187"/>
      <c r="C121" s="188"/>
      <c r="D121" s="189" t="s">
        <v>76</v>
      </c>
      <c r="E121" s="201" t="s">
        <v>261</v>
      </c>
      <c r="F121" s="201" t="s">
        <v>262</v>
      </c>
      <c r="G121" s="188"/>
      <c r="H121" s="188"/>
      <c r="I121" s="191"/>
      <c r="J121" s="202">
        <f>BK121</f>
        <v>0</v>
      </c>
      <c r="K121" s="188"/>
      <c r="L121" s="193"/>
      <c r="M121" s="194"/>
      <c r="N121" s="195"/>
      <c r="O121" s="195"/>
      <c r="P121" s="196">
        <f>SUM(P122:P148)</f>
        <v>0</v>
      </c>
      <c r="Q121" s="195"/>
      <c r="R121" s="196">
        <f>SUM(R122:R148)</f>
        <v>0</v>
      </c>
      <c r="S121" s="195"/>
      <c r="T121" s="197">
        <f>SUM(T122:T148)</f>
        <v>0.86143950000000002</v>
      </c>
      <c r="AR121" s="198" t="s">
        <v>87</v>
      </c>
      <c r="AT121" s="199" t="s">
        <v>76</v>
      </c>
      <c r="AU121" s="199" t="s">
        <v>85</v>
      </c>
      <c r="AY121" s="198" t="s">
        <v>123</v>
      </c>
      <c r="BK121" s="200">
        <f>SUM(BK122:BK148)</f>
        <v>0</v>
      </c>
    </row>
    <row r="122" s="1" customFormat="1" ht="16.5" customHeight="1">
      <c r="B122" s="36"/>
      <c r="C122" s="203" t="s">
        <v>208</v>
      </c>
      <c r="D122" s="203" t="s">
        <v>126</v>
      </c>
      <c r="E122" s="204" t="s">
        <v>263</v>
      </c>
      <c r="F122" s="205" t="s">
        <v>264</v>
      </c>
      <c r="G122" s="206" t="s">
        <v>207</v>
      </c>
      <c r="H122" s="207">
        <v>120</v>
      </c>
      <c r="I122" s="208"/>
      <c r="J122" s="209">
        <f>ROUND(I122*H122,2)</f>
        <v>0</v>
      </c>
      <c r="K122" s="205" t="s">
        <v>130</v>
      </c>
      <c r="L122" s="41"/>
      <c r="M122" s="210" t="s">
        <v>1</v>
      </c>
      <c r="N122" s="211" t="s">
        <v>48</v>
      </c>
      <c r="O122" s="77"/>
      <c r="P122" s="212">
        <f>O122*H122</f>
        <v>0</v>
      </c>
      <c r="Q122" s="212">
        <v>0</v>
      </c>
      <c r="R122" s="212">
        <f>Q122*H122</f>
        <v>0</v>
      </c>
      <c r="S122" s="212">
        <v>0.00594</v>
      </c>
      <c r="T122" s="213">
        <f>S122*H122</f>
        <v>0.71279999999999999</v>
      </c>
      <c r="AR122" s="14" t="s">
        <v>208</v>
      </c>
      <c r="AT122" s="14" t="s">
        <v>126</v>
      </c>
      <c r="AU122" s="14" t="s">
        <v>87</v>
      </c>
      <c r="AY122" s="14" t="s">
        <v>123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4" t="s">
        <v>85</v>
      </c>
      <c r="BK122" s="214">
        <f>ROUND(I122*H122,2)</f>
        <v>0</v>
      </c>
      <c r="BL122" s="14" t="s">
        <v>208</v>
      </c>
      <c r="BM122" s="14" t="s">
        <v>265</v>
      </c>
    </row>
    <row r="123" s="1" customFormat="1">
      <c r="B123" s="36"/>
      <c r="C123" s="37"/>
      <c r="D123" s="215" t="s">
        <v>133</v>
      </c>
      <c r="E123" s="37"/>
      <c r="F123" s="216" t="s">
        <v>266</v>
      </c>
      <c r="G123" s="37"/>
      <c r="H123" s="37"/>
      <c r="I123" s="129"/>
      <c r="J123" s="37"/>
      <c r="K123" s="37"/>
      <c r="L123" s="41"/>
      <c r="M123" s="217"/>
      <c r="N123" s="77"/>
      <c r="O123" s="77"/>
      <c r="P123" s="77"/>
      <c r="Q123" s="77"/>
      <c r="R123" s="77"/>
      <c r="S123" s="77"/>
      <c r="T123" s="78"/>
      <c r="AT123" s="14" t="s">
        <v>133</v>
      </c>
      <c r="AU123" s="14" t="s">
        <v>87</v>
      </c>
    </row>
    <row r="124" s="1" customFormat="1" ht="16.5" customHeight="1">
      <c r="B124" s="36"/>
      <c r="C124" s="203" t="s">
        <v>267</v>
      </c>
      <c r="D124" s="203" t="s">
        <v>126</v>
      </c>
      <c r="E124" s="204" t="s">
        <v>268</v>
      </c>
      <c r="F124" s="205" t="s">
        <v>269</v>
      </c>
      <c r="G124" s="206" t="s">
        <v>270</v>
      </c>
      <c r="H124" s="207">
        <v>15.300000000000001</v>
      </c>
      <c r="I124" s="208"/>
      <c r="J124" s="209">
        <f>ROUND(I124*H124,2)</f>
        <v>0</v>
      </c>
      <c r="K124" s="205" t="s">
        <v>130</v>
      </c>
      <c r="L124" s="41"/>
      <c r="M124" s="210" t="s">
        <v>1</v>
      </c>
      <c r="N124" s="211" t="s">
        <v>48</v>
      </c>
      <c r="O124" s="77"/>
      <c r="P124" s="212">
        <f>O124*H124</f>
        <v>0</v>
      </c>
      <c r="Q124" s="212">
        <v>0</v>
      </c>
      <c r="R124" s="212">
        <f>Q124*H124</f>
        <v>0</v>
      </c>
      <c r="S124" s="212">
        <v>0.0018699999999999999</v>
      </c>
      <c r="T124" s="213">
        <f>S124*H124</f>
        <v>0.028611000000000001</v>
      </c>
      <c r="AR124" s="14" t="s">
        <v>208</v>
      </c>
      <c r="AT124" s="14" t="s">
        <v>126</v>
      </c>
      <c r="AU124" s="14" t="s">
        <v>87</v>
      </c>
      <c r="AY124" s="14" t="s">
        <v>123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4" t="s">
        <v>85</v>
      </c>
      <c r="BK124" s="214">
        <f>ROUND(I124*H124,2)</f>
        <v>0</v>
      </c>
      <c r="BL124" s="14" t="s">
        <v>208</v>
      </c>
      <c r="BM124" s="14" t="s">
        <v>271</v>
      </c>
    </row>
    <row r="125" s="1" customFormat="1" ht="16.5" customHeight="1">
      <c r="B125" s="36"/>
      <c r="C125" s="203" t="s">
        <v>272</v>
      </c>
      <c r="D125" s="203" t="s">
        <v>126</v>
      </c>
      <c r="E125" s="204" t="s">
        <v>273</v>
      </c>
      <c r="F125" s="205" t="s">
        <v>274</v>
      </c>
      <c r="G125" s="206" t="s">
        <v>270</v>
      </c>
      <c r="H125" s="207">
        <v>5.9500000000000002</v>
      </c>
      <c r="I125" s="208"/>
      <c r="J125" s="209">
        <f>ROUND(I125*H125,2)</f>
        <v>0</v>
      </c>
      <c r="K125" s="205" t="s">
        <v>130</v>
      </c>
      <c r="L125" s="41"/>
      <c r="M125" s="210" t="s">
        <v>1</v>
      </c>
      <c r="N125" s="211" t="s">
        <v>48</v>
      </c>
      <c r="O125" s="77"/>
      <c r="P125" s="212">
        <f>O125*H125</f>
        <v>0</v>
      </c>
      <c r="Q125" s="212">
        <v>0</v>
      </c>
      <c r="R125" s="212">
        <f>Q125*H125</f>
        <v>0</v>
      </c>
      <c r="S125" s="212">
        <v>0.0016999999999999999</v>
      </c>
      <c r="T125" s="213">
        <f>S125*H125</f>
        <v>0.010114999999999999</v>
      </c>
      <c r="AR125" s="14" t="s">
        <v>208</v>
      </c>
      <c r="AT125" s="14" t="s">
        <v>126</v>
      </c>
      <c r="AU125" s="14" t="s">
        <v>87</v>
      </c>
      <c r="AY125" s="14" t="s">
        <v>123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85</v>
      </c>
      <c r="BK125" s="214">
        <f>ROUND(I125*H125,2)</f>
        <v>0</v>
      </c>
      <c r="BL125" s="14" t="s">
        <v>208</v>
      </c>
      <c r="BM125" s="14" t="s">
        <v>275</v>
      </c>
    </row>
    <row r="126" s="1" customFormat="1" ht="16.5" customHeight="1">
      <c r="B126" s="36"/>
      <c r="C126" s="203" t="s">
        <v>276</v>
      </c>
      <c r="D126" s="203" t="s">
        <v>126</v>
      </c>
      <c r="E126" s="204" t="s">
        <v>277</v>
      </c>
      <c r="F126" s="205" t="s">
        <v>278</v>
      </c>
      <c r="G126" s="206" t="s">
        <v>270</v>
      </c>
      <c r="H126" s="207">
        <v>31.300000000000001</v>
      </c>
      <c r="I126" s="208"/>
      <c r="J126" s="209">
        <f>ROUND(I126*H126,2)</f>
        <v>0</v>
      </c>
      <c r="K126" s="205" t="s">
        <v>130</v>
      </c>
      <c r="L126" s="41"/>
      <c r="M126" s="210" t="s">
        <v>1</v>
      </c>
      <c r="N126" s="211" t="s">
        <v>48</v>
      </c>
      <c r="O126" s="77"/>
      <c r="P126" s="212">
        <f>O126*H126</f>
        <v>0</v>
      </c>
      <c r="Q126" s="212">
        <v>0</v>
      </c>
      <c r="R126" s="212">
        <f>Q126*H126</f>
        <v>0</v>
      </c>
      <c r="S126" s="212">
        <v>0.0017700000000000001</v>
      </c>
      <c r="T126" s="213">
        <f>S126*H126</f>
        <v>0.055401000000000006</v>
      </c>
      <c r="AR126" s="14" t="s">
        <v>208</v>
      </c>
      <c r="AT126" s="14" t="s">
        <v>126</v>
      </c>
      <c r="AU126" s="14" t="s">
        <v>87</v>
      </c>
      <c r="AY126" s="14" t="s">
        <v>123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4" t="s">
        <v>85</v>
      </c>
      <c r="BK126" s="214">
        <f>ROUND(I126*H126,2)</f>
        <v>0</v>
      </c>
      <c r="BL126" s="14" t="s">
        <v>208</v>
      </c>
      <c r="BM126" s="14" t="s">
        <v>279</v>
      </c>
    </row>
    <row r="127" s="1" customFormat="1" ht="16.5" customHeight="1">
      <c r="B127" s="36"/>
      <c r="C127" s="203" t="s">
        <v>280</v>
      </c>
      <c r="D127" s="203" t="s">
        <v>126</v>
      </c>
      <c r="E127" s="204" t="s">
        <v>281</v>
      </c>
      <c r="F127" s="205" t="s">
        <v>282</v>
      </c>
      <c r="G127" s="206" t="s">
        <v>270</v>
      </c>
      <c r="H127" s="207">
        <v>31.149999999999999</v>
      </c>
      <c r="I127" s="208"/>
      <c r="J127" s="209">
        <f>ROUND(I127*H127,2)</f>
        <v>0</v>
      </c>
      <c r="K127" s="205" t="s">
        <v>130</v>
      </c>
      <c r="L127" s="41"/>
      <c r="M127" s="210" t="s">
        <v>1</v>
      </c>
      <c r="N127" s="211" t="s">
        <v>48</v>
      </c>
      <c r="O127" s="77"/>
      <c r="P127" s="212">
        <f>O127*H127</f>
        <v>0</v>
      </c>
      <c r="Q127" s="212">
        <v>0</v>
      </c>
      <c r="R127" s="212">
        <f>Q127*H127</f>
        <v>0</v>
      </c>
      <c r="S127" s="212">
        <v>0.00175</v>
      </c>
      <c r="T127" s="213">
        <f>S127*H127</f>
        <v>0.054512499999999998</v>
      </c>
      <c r="AR127" s="14" t="s">
        <v>208</v>
      </c>
      <c r="AT127" s="14" t="s">
        <v>126</v>
      </c>
      <c r="AU127" s="14" t="s">
        <v>87</v>
      </c>
      <c r="AY127" s="14" t="s">
        <v>123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85</v>
      </c>
      <c r="BK127" s="214">
        <f>ROUND(I127*H127,2)</f>
        <v>0</v>
      </c>
      <c r="BL127" s="14" t="s">
        <v>208</v>
      </c>
      <c r="BM127" s="14" t="s">
        <v>283</v>
      </c>
    </row>
    <row r="128" s="1" customFormat="1" ht="33.75" customHeight="1">
      <c r="B128" s="36"/>
      <c r="C128" s="203" t="s">
        <v>7</v>
      </c>
      <c r="D128" s="203" t="s">
        <v>126</v>
      </c>
      <c r="E128" s="204" t="s">
        <v>284</v>
      </c>
      <c r="F128" s="205" t="s">
        <v>285</v>
      </c>
      <c r="G128" s="206" t="s">
        <v>207</v>
      </c>
      <c r="H128" s="207">
        <v>240</v>
      </c>
      <c r="I128" s="208"/>
      <c r="J128" s="209">
        <f>ROUND(I128*H128,2)</f>
        <v>0</v>
      </c>
      <c r="K128" s="205" t="s">
        <v>190</v>
      </c>
      <c r="L128" s="41"/>
      <c r="M128" s="210" t="s">
        <v>1</v>
      </c>
      <c r="N128" s="211" t="s">
        <v>48</v>
      </c>
      <c r="O128" s="7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14" t="s">
        <v>208</v>
      </c>
      <c r="AT128" s="14" t="s">
        <v>126</v>
      </c>
      <c r="AU128" s="14" t="s">
        <v>87</v>
      </c>
      <c r="AY128" s="14" t="s">
        <v>123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4" t="s">
        <v>85</v>
      </c>
      <c r="BK128" s="214">
        <f>ROUND(I128*H128,2)</f>
        <v>0</v>
      </c>
      <c r="BL128" s="14" t="s">
        <v>208</v>
      </c>
      <c r="BM128" s="14" t="s">
        <v>286</v>
      </c>
    </row>
    <row r="129" s="1" customFormat="1">
      <c r="B129" s="36"/>
      <c r="C129" s="37"/>
      <c r="D129" s="215" t="s">
        <v>133</v>
      </c>
      <c r="E129" s="37"/>
      <c r="F129" s="216" t="s">
        <v>287</v>
      </c>
      <c r="G129" s="37"/>
      <c r="H129" s="37"/>
      <c r="I129" s="129"/>
      <c r="J129" s="37"/>
      <c r="K129" s="37"/>
      <c r="L129" s="41"/>
      <c r="M129" s="217"/>
      <c r="N129" s="77"/>
      <c r="O129" s="77"/>
      <c r="P129" s="77"/>
      <c r="Q129" s="77"/>
      <c r="R129" s="77"/>
      <c r="S129" s="77"/>
      <c r="T129" s="78"/>
      <c r="AT129" s="14" t="s">
        <v>133</v>
      </c>
      <c r="AU129" s="14" t="s">
        <v>87</v>
      </c>
    </row>
    <row r="130" s="11" customFormat="1">
      <c r="B130" s="221"/>
      <c r="C130" s="222"/>
      <c r="D130" s="215" t="s">
        <v>199</v>
      </c>
      <c r="E130" s="232" t="s">
        <v>1</v>
      </c>
      <c r="F130" s="223" t="s">
        <v>288</v>
      </c>
      <c r="G130" s="222"/>
      <c r="H130" s="224">
        <v>240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199</v>
      </c>
      <c r="AU130" s="230" t="s">
        <v>87</v>
      </c>
      <c r="AV130" s="11" t="s">
        <v>87</v>
      </c>
      <c r="AW130" s="11" t="s">
        <v>38</v>
      </c>
      <c r="AX130" s="11" t="s">
        <v>77</v>
      </c>
      <c r="AY130" s="230" t="s">
        <v>123</v>
      </c>
    </row>
    <row r="131" s="12" customFormat="1">
      <c r="B131" s="233"/>
      <c r="C131" s="234"/>
      <c r="D131" s="215" t="s">
        <v>199</v>
      </c>
      <c r="E131" s="235" t="s">
        <v>1</v>
      </c>
      <c r="F131" s="236" t="s">
        <v>220</v>
      </c>
      <c r="G131" s="234"/>
      <c r="H131" s="237">
        <v>240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199</v>
      </c>
      <c r="AU131" s="243" t="s">
        <v>87</v>
      </c>
      <c r="AV131" s="12" t="s">
        <v>148</v>
      </c>
      <c r="AW131" s="12" t="s">
        <v>38</v>
      </c>
      <c r="AX131" s="12" t="s">
        <v>85</v>
      </c>
      <c r="AY131" s="243" t="s">
        <v>123</v>
      </c>
    </row>
    <row r="132" s="1" customFormat="1" ht="16.5" customHeight="1">
      <c r="B132" s="36"/>
      <c r="C132" s="203" t="s">
        <v>289</v>
      </c>
      <c r="D132" s="203" t="s">
        <v>126</v>
      </c>
      <c r="E132" s="204" t="s">
        <v>290</v>
      </c>
      <c r="F132" s="205" t="s">
        <v>291</v>
      </c>
      <c r="G132" s="206" t="s">
        <v>270</v>
      </c>
      <c r="H132" s="207">
        <v>31.5</v>
      </c>
      <c r="I132" s="208"/>
      <c r="J132" s="209">
        <f>ROUND(I132*H132,2)</f>
        <v>0</v>
      </c>
      <c r="K132" s="205" t="s">
        <v>190</v>
      </c>
      <c r="L132" s="41"/>
      <c r="M132" s="210" t="s">
        <v>1</v>
      </c>
      <c r="N132" s="211" t="s">
        <v>48</v>
      </c>
      <c r="O132" s="77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14" t="s">
        <v>208</v>
      </c>
      <c r="AT132" s="14" t="s">
        <v>126</v>
      </c>
      <c r="AU132" s="14" t="s">
        <v>87</v>
      </c>
      <c r="AY132" s="14" t="s">
        <v>123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4" t="s">
        <v>85</v>
      </c>
      <c r="BK132" s="214">
        <f>ROUND(I132*H132,2)</f>
        <v>0</v>
      </c>
      <c r="BL132" s="14" t="s">
        <v>208</v>
      </c>
      <c r="BM132" s="14" t="s">
        <v>292</v>
      </c>
    </row>
    <row r="133" s="1" customFormat="1">
      <c r="B133" s="36"/>
      <c r="C133" s="37"/>
      <c r="D133" s="215" t="s">
        <v>133</v>
      </c>
      <c r="E133" s="37"/>
      <c r="F133" s="216" t="s">
        <v>293</v>
      </c>
      <c r="G133" s="37"/>
      <c r="H133" s="37"/>
      <c r="I133" s="129"/>
      <c r="J133" s="37"/>
      <c r="K133" s="37"/>
      <c r="L133" s="41"/>
      <c r="M133" s="217"/>
      <c r="N133" s="77"/>
      <c r="O133" s="77"/>
      <c r="P133" s="77"/>
      <c r="Q133" s="77"/>
      <c r="R133" s="77"/>
      <c r="S133" s="77"/>
      <c r="T133" s="78"/>
      <c r="AT133" s="14" t="s">
        <v>133</v>
      </c>
      <c r="AU133" s="14" t="s">
        <v>87</v>
      </c>
    </row>
    <row r="134" s="1" customFormat="1" ht="16.5" customHeight="1">
      <c r="B134" s="36"/>
      <c r="C134" s="203" t="s">
        <v>294</v>
      </c>
      <c r="D134" s="203" t="s">
        <v>126</v>
      </c>
      <c r="E134" s="204" t="s">
        <v>295</v>
      </c>
      <c r="F134" s="205" t="s">
        <v>296</v>
      </c>
      <c r="G134" s="206" t="s">
        <v>270</v>
      </c>
      <c r="H134" s="207">
        <v>5.9500000000000002</v>
      </c>
      <c r="I134" s="208"/>
      <c r="J134" s="209">
        <f>ROUND(I134*H134,2)</f>
        <v>0</v>
      </c>
      <c r="K134" s="205" t="s">
        <v>190</v>
      </c>
      <c r="L134" s="41"/>
      <c r="M134" s="210" t="s">
        <v>1</v>
      </c>
      <c r="N134" s="211" t="s">
        <v>48</v>
      </c>
      <c r="O134" s="7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14" t="s">
        <v>208</v>
      </c>
      <c r="AT134" s="14" t="s">
        <v>126</v>
      </c>
      <c r="AU134" s="14" t="s">
        <v>87</v>
      </c>
      <c r="AY134" s="14" t="s">
        <v>123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4" t="s">
        <v>85</v>
      </c>
      <c r="BK134" s="214">
        <f>ROUND(I134*H134,2)</f>
        <v>0</v>
      </c>
      <c r="BL134" s="14" t="s">
        <v>208</v>
      </c>
      <c r="BM134" s="14" t="s">
        <v>297</v>
      </c>
    </row>
    <row r="135" s="1" customFormat="1">
      <c r="B135" s="36"/>
      <c r="C135" s="37"/>
      <c r="D135" s="215" t="s">
        <v>133</v>
      </c>
      <c r="E135" s="37"/>
      <c r="F135" s="216" t="s">
        <v>293</v>
      </c>
      <c r="G135" s="37"/>
      <c r="H135" s="37"/>
      <c r="I135" s="129"/>
      <c r="J135" s="37"/>
      <c r="K135" s="37"/>
      <c r="L135" s="41"/>
      <c r="M135" s="217"/>
      <c r="N135" s="77"/>
      <c r="O135" s="77"/>
      <c r="P135" s="77"/>
      <c r="Q135" s="77"/>
      <c r="R135" s="77"/>
      <c r="S135" s="77"/>
      <c r="T135" s="78"/>
      <c r="AT135" s="14" t="s">
        <v>133</v>
      </c>
      <c r="AU135" s="14" t="s">
        <v>87</v>
      </c>
    </row>
    <row r="136" s="1" customFormat="1" ht="16.5" customHeight="1">
      <c r="B136" s="36"/>
      <c r="C136" s="203" t="s">
        <v>298</v>
      </c>
      <c r="D136" s="203" t="s">
        <v>126</v>
      </c>
      <c r="E136" s="204" t="s">
        <v>299</v>
      </c>
      <c r="F136" s="205" t="s">
        <v>300</v>
      </c>
      <c r="G136" s="206" t="s">
        <v>270</v>
      </c>
      <c r="H136" s="207">
        <v>15</v>
      </c>
      <c r="I136" s="208"/>
      <c r="J136" s="209">
        <f>ROUND(I136*H136,2)</f>
        <v>0</v>
      </c>
      <c r="K136" s="205" t="s">
        <v>190</v>
      </c>
      <c r="L136" s="41"/>
      <c r="M136" s="210" t="s">
        <v>1</v>
      </c>
      <c r="N136" s="211" t="s">
        <v>48</v>
      </c>
      <c r="O136" s="7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14" t="s">
        <v>208</v>
      </c>
      <c r="AT136" s="14" t="s">
        <v>126</v>
      </c>
      <c r="AU136" s="14" t="s">
        <v>87</v>
      </c>
      <c r="AY136" s="14" t="s">
        <v>123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4" t="s">
        <v>85</v>
      </c>
      <c r="BK136" s="214">
        <f>ROUND(I136*H136,2)</f>
        <v>0</v>
      </c>
      <c r="BL136" s="14" t="s">
        <v>208</v>
      </c>
      <c r="BM136" s="14" t="s">
        <v>301</v>
      </c>
    </row>
    <row r="137" s="1" customFormat="1">
      <c r="B137" s="36"/>
      <c r="C137" s="37"/>
      <c r="D137" s="215" t="s">
        <v>133</v>
      </c>
      <c r="E137" s="37"/>
      <c r="F137" s="216" t="s">
        <v>293</v>
      </c>
      <c r="G137" s="37"/>
      <c r="H137" s="37"/>
      <c r="I137" s="129"/>
      <c r="J137" s="37"/>
      <c r="K137" s="37"/>
      <c r="L137" s="41"/>
      <c r="M137" s="217"/>
      <c r="N137" s="77"/>
      <c r="O137" s="77"/>
      <c r="P137" s="77"/>
      <c r="Q137" s="77"/>
      <c r="R137" s="77"/>
      <c r="S137" s="77"/>
      <c r="T137" s="78"/>
      <c r="AT137" s="14" t="s">
        <v>133</v>
      </c>
      <c r="AU137" s="14" t="s">
        <v>87</v>
      </c>
    </row>
    <row r="138" s="1" customFormat="1" ht="16.5" customHeight="1">
      <c r="B138" s="36"/>
      <c r="C138" s="203" t="s">
        <v>302</v>
      </c>
      <c r="D138" s="203" t="s">
        <v>126</v>
      </c>
      <c r="E138" s="204" t="s">
        <v>303</v>
      </c>
      <c r="F138" s="205" t="s">
        <v>304</v>
      </c>
      <c r="G138" s="206" t="s">
        <v>270</v>
      </c>
      <c r="H138" s="207">
        <v>16.5</v>
      </c>
      <c r="I138" s="208"/>
      <c r="J138" s="209">
        <f>ROUND(I138*H138,2)</f>
        <v>0</v>
      </c>
      <c r="K138" s="205" t="s">
        <v>190</v>
      </c>
      <c r="L138" s="41"/>
      <c r="M138" s="210" t="s">
        <v>1</v>
      </c>
      <c r="N138" s="211" t="s">
        <v>48</v>
      </c>
      <c r="O138" s="77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14" t="s">
        <v>208</v>
      </c>
      <c r="AT138" s="14" t="s">
        <v>126</v>
      </c>
      <c r="AU138" s="14" t="s">
        <v>87</v>
      </c>
      <c r="AY138" s="14" t="s">
        <v>123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4" t="s">
        <v>85</v>
      </c>
      <c r="BK138" s="214">
        <f>ROUND(I138*H138,2)</f>
        <v>0</v>
      </c>
      <c r="BL138" s="14" t="s">
        <v>208</v>
      </c>
      <c r="BM138" s="14" t="s">
        <v>305</v>
      </c>
    </row>
    <row r="139" s="1" customFormat="1">
      <c r="B139" s="36"/>
      <c r="C139" s="37"/>
      <c r="D139" s="215" t="s">
        <v>133</v>
      </c>
      <c r="E139" s="37"/>
      <c r="F139" s="216" t="s">
        <v>293</v>
      </c>
      <c r="G139" s="37"/>
      <c r="H139" s="37"/>
      <c r="I139" s="129"/>
      <c r="J139" s="37"/>
      <c r="K139" s="37"/>
      <c r="L139" s="41"/>
      <c r="M139" s="217"/>
      <c r="N139" s="77"/>
      <c r="O139" s="77"/>
      <c r="P139" s="77"/>
      <c r="Q139" s="77"/>
      <c r="R139" s="77"/>
      <c r="S139" s="77"/>
      <c r="T139" s="78"/>
      <c r="AT139" s="14" t="s">
        <v>133</v>
      </c>
      <c r="AU139" s="14" t="s">
        <v>87</v>
      </c>
    </row>
    <row r="140" s="1" customFormat="1" ht="16.5" customHeight="1">
      <c r="B140" s="36"/>
      <c r="C140" s="203" t="s">
        <v>306</v>
      </c>
      <c r="D140" s="203" t="s">
        <v>126</v>
      </c>
      <c r="E140" s="204" t="s">
        <v>307</v>
      </c>
      <c r="F140" s="205" t="s">
        <v>308</v>
      </c>
      <c r="G140" s="206" t="s">
        <v>270</v>
      </c>
      <c r="H140" s="207">
        <v>15.300000000000001</v>
      </c>
      <c r="I140" s="208"/>
      <c r="J140" s="209">
        <f>ROUND(I140*H140,2)</f>
        <v>0</v>
      </c>
      <c r="K140" s="205" t="s">
        <v>190</v>
      </c>
      <c r="L140" s="41"/>
      <c r="M140" s="210" t="s">
        <v>1</v>
      </c>
      <c r="N140" s="211" t="s">
        <v>48</v>
      </c>
      <c r="O140" s="77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14" t="s">
        <v>208</v>
      </c>
      <c r="AT140" s="14" t="s">
        <v>126</v>
      </c>
      <c r="AU140" s="14" t="s">
        <v>87</v>
      </c>
      <c r="AY140" s="14" t="s">
        <v>123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4" t="s">
        <v>85</v>
      </c>
      <c r="BK140" s="214">
        <f>ROUND(I140*H140,2)</f>
        <v>0</v>
      </c>
      <c r="BL140" s="14" t="s">
        <v>208</v>
      </c>
      <c r="BM140" s="14" t="s">
        <v>309</v>
      </c>
    </row>
    <row r="141" s="1" customFormat="1">
      <c r="B141" s="36"/>
      <c r="C141" s="37"/>
      <c r="D141" s="215" t="s">
        <v>133</v>
      </c>
      <c r="E141" s="37"/>
      <c r="F141" s="216" t="s">
        <v>293</v>
      </c>
      <c r="G141" s="37"/>
      <c r="H141" s="37"/>
      <c r="I141" s="129"/>
      <c r="J141" s="37"/>
      <c r="K141" s="37"/>
      <c r="L141" s="41"/>
      <c r="M141" s="217"/>
      <c r="N141" s="77"/>
      <c r="O141" s="77"/>
      <c r="P141" s="77"/>
      <c r="Q141" s="77"/>
      <c r="R141" s="77"/>
      <c r="S141" s="77"/>
      <c r="T141" s="78"/>
      <c r="AT141" s="14" t="s">
        <v>133</v>
      </c>
      <c r="AU141" s="14" t="s">
        <v>87</v>
      </c>
    </row>
    <row r="142" s="1" customFormat="1" ht="16.5" customHeight="1">
      <c r="B142" s="36"/>
      <c r="C142" s="203" t="s">
        <v>310</v>
      </c>
      <c r="D142" s="203" t="s">
        <v>126</v>
      </c>
      <c r="E142" s="204" t="s">
        <v>311</v>
      </c>
      <c r="F142" s="205" t="s">
        <v>312</v>
      </c>
      <c r="G142" s="206" t="s">
        <v>270</v>
      </c>
      <c r="H142" s="207">
        <v>10</v>
      </c>
      <c r="I142" s="208"/>
      <c r="J142" s="209">
        <f>ROUND(I142*H142,2)</f>
        <v>0</v>
      </c>
      <c r="K142" s="205" t="s">
        <v>190</v>
      </c>
      <c r="L142" s="41"/>
      <c r="M142" s="210" t="s">
        <v>1</v>
      </c>
      <c r="N142" s="211" t="s">
        <v>48</v>
      </c>
      <c r="O142" s="77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AR142" s="14" t="s">
        <v>208</v>
      </c>
      <c r="AT142" s="14" t="s">
        <v>126</v>
      </c>
      <c r="AU142" s="14" t="s">
        <v>87</v>
      </c>
      <c r="AY142" s="14" t="s">
        <v>123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4" t="s">
        <v>85</v>
      </c>
      <c r="BK142" s="214">
        <f>ROUND(I142*H142,2)</f>
        <v>0</v>
      </c>
      <c r="BL142" s="14" t="s">
        <v>208</v>
      </c>
      <c r="BM142" s="14" t="s">
        <v>313</v>
      </c>
    </row>
    <row r="143" s="1" customFormat="1">
      <c r="B143" s="36"/>
      <c r="C143" s="37"/>
      <c r="D143" s="215" t="s">
        <v>133</v>
      </c>
      <c r="E143" s="37"/>
      <c r="F143" s="216" t="s">
        <v>293</v>
      </c>
      <c r="G143" s="37"/>
      <c r="H143" s="37"/>
      <c r="I143" s="129"/>
      <c r="J143" s="37"/>
      <c r="K143" s="37"/>
      <c r="L143" s="41"/>
      <c r="M143" s="217"/>
      <c r="N143" s="77"/>
      <c r="O143" s="77"/>
      <c r="P143" s="77"/>
      <c r="Q143" s="77"/>
      <c r="R143" s="77"/>
      <c r="S143" s="77"/>
      <c r="T143" s="78"/>
      <c r="AT143" s="14" t="s">
        <v>133</v>
      </c>
      <c r="AU143" s="14" t="s">
        <v>87</v>
      </c>
    </row>
    <row r="144" s="1" customFormat="1" ht="16.5" customHeight="1">
      <c r="B144" s="36"/>
      <c r="C144" s="203" t="s">
        <v>314</v>
      </c>
      <c r="D144" s="203" t="s">
        <v>126</v>
      </c>
      <c r="E144" s="204" t="s">
        <v>315</v>
      </c>
      <c r="F144" s="205" t="s">
        <v>316</v>
      </c>
      <c r="G144" s="206" t="s">
        <v>317</v>
      </c>
      <c r="H144" s="207">
        <v>1</v>
      </c>
      <c r="I144" s="208"/>
      <c r="J144" s="209">
        <f>ROUND(I144*H144,2)</f>
        <v>0</v>
      </c>
      <c r="K144" s="205" t="s">
        <v>190</v>
      </c>
      <c r="L144" s="41"/>
      <c r="M144" s="210" t="s">
        <v>1</v>
      </c>
      <c r="N144" s="211" t="s">
        <v>48</v>
      </c>
      <c r="O144" s="77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14" t="s">
        <v>208</v>
      </c>
      <c r="AT144" s="14" t="s">
        <v>126</v>
      </c>
      <c r="AU144" s="14" t="s">
        <v>87</v>
      </c>
      <c r="AY144" s="14" t="s">
        <v>123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4" t="s">
        <v>85</v>
      </c>
      <c r="BK144" s="214">
        <f>ROUND(I144*H144,2)</f>
        <v>0</v>
      </c>
      <c r="BL144" s="14" t="s">
        <v>208</v>
      </c>
      <c r="BM144" s="14" t="s">
        <v>318</v>
      </c>
    </row>
    <row r="145" s="1" customFormat="1">
      <c r="B145" s="36"/>
      <c r="C145" s="37"/>
      <c r="D145" s="215" t="s">
        <v>133</v>
      </c>
      <c r="E145" s="37"/>
      <c r="F145" s="216" t="s">
        <v>293</v>
      </c>
      <c r="G145" s="37"/>
      <c r="H145" s="37"/>
      <c r="I145" s="129"/>
      <c r="J145" s="37"/>
      <c r="K145" s="37"/>
      <c r="L145" s="41"/>
      <c r="M145" s="217"/>
      <c r="N145" s="77"/>
      <c r="O145" s="77"/>
      <c r="P145" s="77"/>
      <c r="Q145" s="77"/>
      <c r="R145" s="77"/>
      <c r="S145" s="77"/>
      <c r="T145" s="78"/>
      <c r="AT145" s="14" t="s">
        <v>133</v>
      </c>
      <c r="AU145" s="14" t="s">
        <v>87</v>
      </c>
    </row>
    <row r="146" s="1" customFormat="1" ht="16.5" customHeight="1">
      <c r="B146" s="36"/>
      <c r="C146" s="203" t="s">
        <v>319</v>
      </c>
      <c r="D146" s="203" t="s">
        <v>126</v>
      </c>
      <c r="E146" s="204" t="s">
        <v>320</v>
      </c>
      <c r="F146" s="205" t="s">
        <v>321</v>
      </c>
      <c r="G146" s="206" t="s">
        <v>317</v>
      </c>
      <c r="H146" s="207">
        <v>1</v>
      </c>
      <c r="I146" s="208"/>
      <c r="J146" s="209">
        <f>ROUND(I146*H146,2)</f>
        <v>0</v>
      </c>
      <c r="K146" s="205" t="s">
        <v>190</v>
      </c>
      <c r="L146" s="41"/>
      <c r="M146" s="210" t="s">
        <v>1</v>
      </c>
      <c r="N146" s="211" t="s">
        <v>48</v>
      </c>
      <c r="O146" s="77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AR146" s="14" t="s">
        <v>208</v>
      </c>
      <c r="AT146" s="14" t="s">
        <v>126</v>
      </c>
      <c r="AU146" s="14" t="s">
        <v>87</v>
      </c>
      <c r="AY146" s="14" t="s">
        <v>123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4" t="s">
        <v>85</v>
      </c>
      <c r="BK146" s="214">
        <f>ROUND(I146*H146,2)</f>
        <v>0</v>
      </c>
      <c r="BL146" s="14" t="s">
        <v>208</v>
      </c>
      <c r="BM146" s="14" t="s">
        <v>322</v>
      </c>
    </row>
    <row r="147" s="1" customFormat="1">
      <c r="B147" s="36"/>
      <c r="C147" s="37"/>
      <c r="D147" s="215" t="s">
        <v>133</v>
      </c>
      <c r="E147" s="37"/>
      <c r="F147" s="216" t="s">
        <v>293</v>
      </c>
      <c r="G147" s="37"/>
      <c r="H147" s="37"/>
      <c r="I147" s="129"/>
      <c r="J147" s="37"/>
      <c r="K147" s="37"/>
      <c r="L147" s="41"/>
      <c r="M147" s="217"/>
      <c r="N147" s="77"/>
      <c r="O147" s="77"/>
      <c r="P147" s="77"/>
      <c r="Q147" s="77"/>
      <c r="R147" s="77"/>
      <c r="S147" s="77"/>
      <c r="T147" s="78"/>
      <c r="AT147" s="14" t="s">
        <v>133</v>
      </c>
      <c r="AU147" s="14" t="s">
        <v>87</v>
      </c>
    </row>
    <row r="148" s="1" customFormat="1" ht="16.5" customHeight="1">
      <c r="B148" s="36"/>
      <c r="C148" s="203" t="s">
        <v>323</v>
      </c>
      <c r="D148" s="203" t="s">
        <v>126</v>
      </c>
      <c r="E148" s="204" t="s">
        <v>324</v>
      </c>
      <c r="F148" s="205" t="s">
        <v>325</v>
      </c>
      <c r="G148" s="206" t="s">
        <v>212</v>
      </c>
      <c r="H148" s="231"/>
      <c r="I148" s="208"/>
      <c r="J148" s="209">
        <f>ROUND(I148*H148,2)</f>
        <v>0</v>
      </c>
      <c r="K148" s="205" t="s">
        <v>130</v>
      </c>
      <c r="L148" s="41"/>
      <c r="M148" s="210" t="s">
        <v>1</v>
      </c>
      <c r="N148" s="211" t="s">
        <v>48</v>
      </c>
      <c r="O148" s="77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14" t="s">
        <v>208</v>
      </c>
      <c r="AT148" s="14" t="s">
        <v>126</v>
      </c>
      <c r="AU148" s="14" t="s">
        <v>87</v>
      </c>
      <c r="AY148" s="14" t="s">
        <v>123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4" t="s">
        <v>85</v>
      </c>
      <c r="BK148" s="214">
        <f>ROUND(I148*H148,2)</f>
        <v>0</v>
      </c>
      <c r="BL148" s="14" t="s">
        <v>208</v>
      </c>
      <c r="BM148" s="14" t="s">
        <v>326</v>
      </c>
    </row>
    <row r="149" s="10" customFormat="1" ht="22.8" customHeight="1">
      <c r="B149" s="187"/>
      <c r="C149" s="188"/>
      <c r="D149" s="189" t="s">
        <v>76</v>
      </c>
      <c r="E149" s="201" t="s">
        <v>327</v>
      </c>
      <c r="F149" s="201" t="s">
        <v>328</v>
      </c>
      <c r="G149" s="188"/>
      <c r="H149" s="188"/>
      <c r="I149" s="191"/>
      <c r="J149" s="202">
        <f>BK149</f>
        <v>0</v>
      </c>
      <c r="K149" s="188"/>
      <c r="L149" s="193"/>
      <c r="M149" s="194"/>
      <c r="N149" s="195"/>
      <c r="O149" s="195"/>
      <c r="P149" s="196">
        <f>SUM(P150:P151)</f>
        <v>0</v>
      </c>
      <c r="Q149" s="195"/>
      <c r="R149" s="196">
        <f>SUM(R150:R151)</f>
        <v>0</v>
      </c>
      <c r="S149" s="195"/>
      <c r="T149" s="197">
        <f>SUM(T150:T151)</f>
        <v>0.041700000000000001</v>
      </c>
      <c r="AR149" s="198" t="s">
        <v>87</v>
      </c>
      <c r="AT149" s="199" t="s">
        <v>76</v>
      </c>
      <c r="AU149" s="199" t="s">
        <v>85</v>
      </c>
      <c r="AY149" s="198" t="s">
        <v>123</v>
      </c>
      <c r="BK149" s="200">
        <f>SUM(BK150:BK151)</f>
        <v>0</v>
      </c>
    </row>
    <row r="150" s="1" customFormat="1" ht="16.5" customHeight="1">
      <c r="B150" s="36"/>
      <c r="C150" s="203" t="s">
        <v>329</v>
      </c>
      <c r="D150" s="203" t="s">
        <v>126</v>
      </c>
      <c r="E150" s="204" t="s">
        <v>330</v>
      </c>
      <c r="F150" s="205" t="s">
        <v>331</v>
      </c>
      <c r="G150" s="206" t="s">
        <v>317</v>
      </c>
      <c r="H150" s="207">
        <v>1</v>
      </c>
      <c r="I150" s="208"/>
      <c r="J150" s="209">
        <f>ROUND(I150*H150,2)</f>
        <v>0</v>
      </c>
      <c r="K150" s="205" t="s">
        <v>130</v>
      </c>
      <c r="L150" s="41"/>
      <c r="M150" s="210" t="s">
        <v>1</v>
      </c>
      <c r="N150" s="211" t="s">
        <v>48</v>
      </c>
      <c r="O150" s="77"/>
      <c r="P150" s="212">
        <f>O150*H150</f>
        <v>0</v>
      </c>
      <c r="Q150" s="212">
        <v>0</v>
      </c>
      <c r="R150" s="212">
        <f>Q150*H150</f>
        <v>0</v>
      </c>
      <c r="S150" s="212">
        <v>0.041700000000000001</v>
      </c>
      <c r="T150" s="213">
        <f>S150*H150</f>
        <v>0.041700000000000001</v>
      </c>
      <c r="AR150" s="14" t="s">
        <v>208</v>
      </c>
      <c r="AT150" s="14" t="s">
        <v>126</v>
      </c>
      <c r="AU150" s="14" t="s">
        <v>87</v>
      </c>
      <c r="AY150" s="14" t="s">
        <v>123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4" t="s">
        <v>85</v>
      </c>
      <c r="BK150" s="214">
        <f>ROUND(I150*H150,2)</f>
        <v>0</v>
      </c>
      <c r="BL150" s="14" t="s">
        <v>208</v>
      </c>
      <c r="BM150" s="14" t="s">
        <v>332</v>
      </c>
    </row>
    <row r="151" s="1" customFormat="1" ht="16.5" customHeight="1">
      <c r="B151" s="36"/>
      <c r="C151" s="203" t="s">
        <v>225</v>
      </c>
      <c r="D151" s="203" t="s">
        <v>126</v>
      </c>
      <c r="E151" s="204" t="s">
        <v>333</v>
      </c>
      <c r="F151" s="205" t="s">
        <v>334</v>
      </c>
      <c r="G151" s="206" t="s">
        <v>212</v>
      </c>
      <c r="H151" s="231"/>
      <c r="I151" s="208"/>
      <c r="J151" s="209">
        <f>ROUND(I151*H151,2)</f>
        <v>0</v>
      </c>
      <c r="K151" s="205" t="s">
        <v>130</v>
      </c>
      <c r="L151" s="41"/>
      <c r="M151" s="210" t="s">
        <v>1</v>
      </c>
      <c r="N151" s="211" t="s">
        <v>48</v>
      </c>
      <c r="O151" s="77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14" t="s">
        <v>208</v>
      </c>
      <c r="AT151" s="14" t="s">
        <v>126</v>
      </c>
      <c r="AU151" s="14" t="s">
        <v>87</v>
      </c>
      <c r="AY151" s="14" t="s">
        <v>123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85</v>
      </c>
      <c r="BK151" s="214">
        <f>ROUND(I151*H151,2)</f>
        <v>0</v>
      </c>
      <c r="BL151" s="14" t="s">
        <v>208</v>
      </c>
      <c r="BM151" s="14" t="s">
        <v>335</v>
      </c>
    </row>
    <row r="152" s="10" customFormat="1" ht="25.92" customHeight="1">
      <c r="B152" s="187"/>
      <c r="C152" s="188"/>
      <c r="D152" s="189" t="s">
        <v>76</v>
      </c>
      <c r="E152" s="190" t="s">
        <v>336</v>
      </c>
      <c r="F152" s="190" t="s">
        <v>337</v>
      </c>
      <c r="G152" s="188"/>
      <c r="H152" s="188"/>
      <c r="I152" s="191"/>
      <c r="J152" s="192">
        <f>BK152</f>
        <v>0</v>
      </c>
      <c r="K152" s="188"/>
      <c r="L152" s="193"/>
      <c r="M152" s="194"/>
      <c r="N152" s="195"/>
      <c r="O152" s="195"/>
      <c r="P152" s="196">
        <f>SUM(P153:P160)</f>
        <v>0</v>
      </c>
      <c r="Q152" s="195"/>
      <c r="R152" s="196">
        <f>SUM(R153:R160)</f>
        <v>0</v>
      </c>
      <c r="S152" s="195"/>
      <c r="T152" s="197">
        <f>SUM(T153:T160)</f>
        <v>0</v>
      </c>
      <c r="AR152" s="198" t="s">
        <v>148</v>
      </c>
      <c r="AT152" s="199" t="s">
        <v>76</v>
      </c>
      <c r="AU152" s="199" t="s">
        <v>77</v>
      </c>
      <c r="AY152" s="198" t="s">
        <v>123</v>
      </c>
      <c r="BK152" s="200">
        <f>SUM(BK153:BK160)</f>
        <v>0</v>
      </c>
    </row>
    <row r="153" s="1" customFormat="1" ht="16.5" customHeight="1">
      <c r="B153" s="36"/>
      <c r="C153" s="203" t="s">
        <v>338</v>
      </c>
      <c r="D153" s="203" t="s">
        <v>126</v>
      </c>
      <c r="E153" s="204" t="s">
        <v>339</v>
      </c>
      <c r="F153" s="205" t="s">
        <v>340</v>
      </c>
      <c r="G153" s="206" t="s">
        <v>207</v>
      </c>
      <c r="H153" s="207">
        <v>240</v>
      </c>
      <c r="I153" s="208"/>
      <c r="J153" s="209">
        <f>ROUND(I153*H153,2)</f>
        <v>0</v>
      </c>
      <c r="K153" s="205" t="s">
        <v>190</v>
      </c>
      <c r="L153" s="41"/>
      <c r="M153" s="210" t="s">
        <v>1</v>
      </c>
      <c r="N153" s="211" t="s">
        <v>48</v>
      </c>
      <c r="O153" s="77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14" t="s">
        <v>341</v>
      </c>
      <c r="AT153" s="14" t="s">
        <v>126</v>
      </c>
      <c r="AU153" s="14" t="s">
        <v>85</v>
      </c>
      <c r="AY153" s="14" t="s">
        <v>123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4" t="s">
        <v>85</v>
      </c>
      <c r="BK153" s="214">
        <f>ROUND(I153*H153,2)</f>
        <v>0</v>
      </c>
      <c r="BL153" s="14" t="s">
        <v>341</v>
      </c>
      <c r="BM153" s="14" t="s">
        <v>342</v>
      </c>
    </row>
    <row r="154" s="1" customFormat="1">
      <c r="B154" s="36"/>
      <c r="C154" s="37"/>
      <c r="D154" s="215" t="s">
        <v>133</v>
      </c>
      <c r="E154" s="37"/>
      <c r="F154" s="216" t="s">
        <v>343</v>
      </c>
      <c r="G154" s="37"/>
      <c r="H154" s="37"/>
      <c r="I154" s="129"/>
      <c r="J154" s="37"/>
      <c r="K154" s="37"/>
      <c r="L154" s="41"/>
      <c r="M154" s="217"/>
      <c r="N154" s="77"/>
      <c r="O154" s="77"/>
      <c r="P154" s="77"/>
      <c r="Q154" s="77"/>
      <c r="R154" s="77"/>
      <c r="S154" s="77"/>
      <c r="T154" s="78"/>
      <c r="AT154" s="14" t="s">
        <v>133</v>
      </c>
      <c r="AU154" s="14" t="s">
        <v>85</v>
      </c>
    </row>
    <row r="155" s="11" customFormat="1">
      <c r="B155" s="221"/>
      <c r="C155" s="222"/>
      <c r="D155" s="215" t="s">
        <v>199</v>
      </c>
      <c r="E155" s="232" t="s">
        <v>1</v>
      </c>
      <c r="F155" s="223" t="s">
        <v>344</v>
      </c>
      <c r="G155" s="222"/>
      <c r="H155" s="224">
        <v>240</v>
      </c>
      <c r="I155" s="225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199</v>
      </c>
      <c r="AU155" s="230" t="s">
        <v>85</v>
      </c>
      <c r="AV155" s="11" t="s">
        <v>87</v>
      </c>
      <c r="AW155" s="11" t="s">
        <v>38</v>
      </c>
      <c r="AX155" s="11" t="s">
        <v>77</v>
      </c>
      <c r="AY155" s="230" t="s">
        <v>123</v>
      </c>
    </row>
    <row r="156" s="12" customFormat="1">
      <c r="B156" s="233"/>
      <c r="C156" s="234"/>
      <c r="D156" s="215" t="s">
        <v>199</v>
      </c>
      <c r="E156" s="235" t="s">
        <v>1</v>
      </c>
      <c r="F156" s="236" t="s">
        <v>220</v>
      </c>
      <c r="G156" s="234"/>
      <c r="H156" s="237">
        <v>240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199</v>
      </c>
      <c r="AU156" s="243" t="s">
        <v>85</v>
      </c>
      <c r="AV156" s="12" t="s">
        <v>148</v>
      </c>
      <c r="AW156" s="12" t="s">
        <v>38</v>
      </c>
      <c r="AX156" s="12" t="s">
        <v>85</v>
      </c>
      <c r="AY156" s="243" t="s">
        <v>123</v>
      </c>
    </row>
    <row r="157" s="1" customFormat="1" ht="22.5" customHeight="1">
      <c r="B157" s="36"/>
      <c r="C157" s="203" t="s">
        <v>345</v>
      </c>
      <c r="D157" s="203" t="s">
        <v>126</v>
      </c>
      <c r="E157" s="204" t="s">
        <v>346</v>
      </c>
      <c r="F157" s="205" t="s">
        <v>347</v>
      </c>
      <c r="G157" s="206" t="s">
        <v>207</v>
      </c>
      <c r="H157" s="207">
        <v>240</v>
      </c>
      <c r="I157" s="208"/>
      <c r="J157" s="209">
        <f>ROUND(I157*H157,2)</f>
        <v>0</v>
      </c>
      <c r="K157" s="205" t="s">
        <v>190</v>
      </c>
      <c r="L157" s="41"/>
      <c r="M157" s="210" t="s">
        <v>1</v>
      </c>
      <c r="N157" s="211" t="s">
        <v>48</v>
      </c>
      <c r="O157" s="77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14" t="s">
        <v>341</v>
      </c>
      <c r="AT157" s="14" t="s">
        <v>126</v>
      </c>
      <c r="AU157" s="14" t="s">
        <v>85</v>
      </c>
      <c r="AY157" s="14" t="s">
        <v>123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4" t="s">
        <v>85</v>
      </c>
      <c r="BK157" s="214">
        <f>ROUND(I157*H157,2)</f>
        <v>0</v>
      </c>
      <c r="BL157" s="14" t="s">
        <v>341</v>
      </c>
      <c r="BM157" s="14" t="s">
        <v>348</v>
      </c>
    </row>
    <row r="158" s="1" customFormat="1">
      <c r="B158" s="36"/>
      <c r="C158" s="37"/>
      <c r="D158" s="215" t="s">
        <v>133</v>
      </c>
      <c r="E158" s="37"/>
      <c r="F158" s="216" t="s">
        <v>349</v>
      </c>
      <c r="G158" s="37"/>
      <c r="H158" s="37"/>
      <c r="I158" s="129"/>
      <c r="J158" s="37"/>
      <c r="K158" s="37"/>
      <c r="L158" s="41"/>
      <c r="M158" s="217"/>
      <c r="N158" s="77"/>
      <c r="O158" s="77"/>
      <c r="P158" s="77"/>
      <c r="Q158" s="77"/>
      <c r="R158" s="77"/>
      <c r="S158" s="77"/>
      <c r="T158" s="78"/>
      <c r="AT158" s="14" t="s">
        <v>133</v>
      </c>
      <c r="AU158" s="14" t="s">
        <v>85</v>
      </c>
    </row>
    <row r="159" s="11" customFormat="1">
      <c r="B159" s="221"/>
      <c r="C159" s="222"/>
      <c r="D159" s="215" t="s">
        <v>199</v>
      </c>
      <c r="E159" s="232" t="s">
        <v>1</v>
      </c>
      <c r="F159" s="223" t="s">
        <v>344</v>
      </c>
      <c r="G159" s="222"/>
      <c r="H159" s="224">
        <v>240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199</v>
      </c>
      <c r="AU159" s="230" t="s">
        <v>85</v>
      </c>
      <c r="AV159" s="11" t="s">
        <v>87</v>
      </c>
      <c r="AW159" s="11" t="s">
        <v>38</v>
      </c>
      <c r="AX159" s="11" t="s">
        <v>77</v>
      </c>
      <c r="AY159" s="230" t="s">
        <v>123</v>
      </c>
    </row>
    <row r="160" s="12" customFormat="1">
      <c r="B160" s="233"/>
      <c r="C160" s="234"/>
      <c r="D160" s="215" t="s">
        <v>199</v>
      </c>
      <c r="E160" s="235" t="s">
        <v>1</v>
      </c>
      <c r="F160" s="236" t="s">
        <v>220</v>
      </c>
      <c r="G160" s="234"/>
      <c r="H160" s="237">
        <v>240</v>
      </c>
      <c r="I160" s="238"/>
      <c r="J160" s="234"/>
      <c r="K160" s="234"/>
      <c r="L160" s="239"/>
      <c r="M160" s="254"/>
      <c r="N160" s="255"/>
      <c r="O160" s="255"/>
      <c r="P160" s="255"/>
      <c r="Q160" s="255"/>
      <c r="R160" s="255"/>
      <c r="S160" s="255"/>
      <c r="T160" s="256"/>
      <c r="AT160" s="243" t="s">
        <v>199</v>
      </c>
      <c r="AU160" s="243" t="s">
        <v>85</v>
      </c>
      <c r="AV160" s="12" t="s">
        <v>148</v>
      </c>
      <c r="AW160" s="12" t="s">
        <v>38</v>
      </c>
      <c r="AX160" s="12" t="s">
        <v>85</v>
      </c>
      <c r="AY160" s="243" t="s">
        <v>123</v>
      </c>
    </row>
    <row r="161" s="1" customFormat="1" ht="6.96" customHeight="1">
      <c r="B161" s="55"/>
      <c r="C161" s="56"/>
      <c r="D161" s="56"/>
      <c r="E161" s="56"/>
      <c r="F161" s="56"/>
      <c r="G161" s="56"/>
      <c r="H161" s="56"/>
      <c r="I161" s="153"/>
      <c r="J161" s="56"/>
      <c r="K161" s="56"/>
      <c r="L161" s="41"/>
    </row>
  </sheetData>
  <sheetProtection sheet="1" autoFilter="0" formatColumns="0" formatRows="0" objects="1" scenarios="1" spinCount="100000" saltValue="WvUvLWZi+ed9X0xjotXga/dTIuYvr+n53JMERRPDgGT+27ROpVJ1PHv5RAuFWT5CWdjOtmeJXFO0UKk7qsNh8g==" hashValue="mpqSzMHKIsJM2UdolvV2XRlWXEaN+O5HKZGAs5obnNrMxNrl0Wzd1td5QweUpyfGKzhAyueyFVDDfu4Q1F6Zdw==" algorithmName="SHA-512" password="CC35"/>
  <autoFilter ref="C87:K160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2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93</v>
      </c>
    </row>
    <row r="3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7"/>
      <c r="AT3" s="14" t="s">
        <v>87</v>
      </c>
    </row>
    <row r="4" ht="24.96" customHeight="1">
      <c r="B4" s="17"/>
      <c r="D4" s="126" t="s">
        <v>94</v>
      </c>
      <c r="L4" s="17"/>
      <c r="M4" s="21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27" t="s">
        <v>16</v>
      </c>
      <c r="L6" s="17"/>
    </row>
    <row r="7" ht="16.5" customHeight="1">
      <c r="B7" s="17"/>
      <c r="E7" s="128" t="str">
        <f>'Rekapitulace stavby'!K6</f>
        <v>Oprava střešní krytiny na objektu ZUŠ Frýdek – Místek, Kostíkovo náměstí 637</v>
      </c>
      <c r="F7" s="127"/>
      <c r="G7" s="127"/>
      <c r="H7" s="127"/>
      <c r="L7" s="17"/>
    </row>
    <row r="8" s="1" customFormat="1" ht="12" customHeight="1">
      <c r="B8" s="41"/>
      <c r="D8" s="127" t="s">
        <v>95</v>
      </c>
      <c r="I8" s="129"/>
      <c r="L8" s="41"/>
    </row>
    <row r="9" s="1" customFormat="1" ht="36.96" customHeight="1">
      <c r="B9" s="41"/>
      <c r="E9" s="130" t="s">
        <v>350</v>
      </c>
      <c r="F9" s="1"/>
      <c r="G9" s="1"/>
      <c r="H9" s="1"/>
      <c r="I9" s="129"/>
      <c r="L9" s="41"/>
    </row>
    <row r="10" s="1" customFormat="1">
      <c r="B10" s="41"/>
      <c r="I10" s="129"/>
      <c r="L10" s="41"/>
    </row>
    <row r="11" s="1" customFormat="1" ht="12" customHeight="1">
      <c r="B11" s="41"/>
      <c r="D11" s="127" t="s">
        <v>18</v>
      </c>
      <c r="F11" s="14" t="s">
        <v>19</v>
      </c>
      <c r="I11" s="131" t="s">
        <v>20</v>
      </c>
      <c r="J11" s="14" t="s">
        <v>1</v>
      </c>
      <c r="L11" s="41"/>
    </row>
    <row r="12" s="1" customFormat="1" ht="12" customHeight="1">
      <c r="B12" s="41"/>
      <c r="D12" s="127" t="s">
        <v>22</v>
      </c>
      <c r="F12" s="14" t="s">
        <v>23</v>
      </c>
      <c r="I12" s="131" t="s">
        <v>24</v>
      </c>
      <c r="J12" s="132" t="str">
        <f>'Rekapitulace stavby'!AN8</f>
        <v>22. 5. 2019</v>
      </c>
      <c r="L12" s="41"/>
    </row>
    <row r="13" s="1" customFormat="1" ht="10.8" customHeight="1">
      <c r="B13" s="41"/>
      <c r="I13" s="129"/>
      <c r="L13" s="41"/>
    </row>
    <row r="14" s="1" customFormat="1" ht="12" customHeight="1">
      <c r="B14" s="41"/>
      <c r="D14" s="127" t="s">
        <v>30</v>
      </c>
      <c r="I14" s="131" t="s">
        <v>31</v>
      </c>
      <c r="J14" s="14" t="s">
        <v>1</v>
      </c>
      <c r="L14" s="41"/>
    </row>
    <row r="15" s="1" customFormat="1" ht="18" customHeight="1">
      <c r="B15" s="41"/>
      <c r="E15" s="14" t="s">
        <v>32</v>
      </c>
      <c r="I15" s="131" t="s">
        <v>33</v>
      </c>
      <c r="J15" s="14" t="s">
        <v>1</v>
      </c>
      <c r="L15" s="41"/>
    </row>
    <row r="16" s="1" customFormat="1" ht="6.96" customHeight="1">
      <c r="B16" s="41"/>
      <c r="I16" s="129"/>
      <c r="L16" s="41"/>
    </row>
    <row r="17" s="1" customFormat="1" ht="12" customHeight="1">
      <c r="B17" s="41"/>
      <c r="D17" s="127" t="s">
        <v>34</v>
      </c>
      <c r="I17" s="131" t="s">
        <v>31</v>
      </c>
      <c r="J17" s="30" t="str">
        <f>'Rekapitulace stavby'!AN13</f>
        <v>Vyplň údaj</v>
      </c>
      <c r="L17" s="41"/>
    </row>
    <row r="18" s="1" customFormat="1" ht="18" customHeight="1">
      <c r="B18" s="41"/>
      <c r="E18" s="30" t="str">
        <f>'Rekapitulace stavby'!E14</f>
        <v>Vyplň údaj</v>
      </c>
      <c r="F18" s="14"/>
      <c r="G18" s="14"/>
      <c r="H18" s="14"/>
      <c r="I18" s="131" t="s">
        <v>33</v>
      </c>
      <c r="J18" s="30" t="str">
        <f>'Rekapitulace stavby'!AN14</f>
        <v>Vyplň údaj</v>
      </c>
      <c r="L18" s="41"/>
    </row>
    <row r="19" s="1" customFormat="1" ht="6.96" customHeight="1">
      <c r="B19" s="41"/>
      <c r="I19" s="129"/>
      <c r="L19" s="41"/>
    </row>
    <row r="20" s="1" customFormat="1" ht="12" customHeight="1">
      <c r="B20" s="41"/>
      <c r="D20" s="127" t="s">
        <v>36</v>
      </c>
      <c r="I20" s="131" t="s">
        <v>31</v>
      </c>
      <c r="J20" s="14" t="s">
        <v>1</v>
      </c>
      <c r="L20" s="41"/>
    </row>
    <row r="21" s="1" customFormat="1" ht="18" customHeight="1">
      <c r="B21" s="41"/>
      <c r="E21" s="14" t="s">
        <v>37</v>
      </c>
      <c r="I21" s="131" t="s">
        <v>33</v>
      </c>
      <c r="J21" s="14" t="s">
        <v>1</v>
      </c>
      <c r="L21" s="41"/>
    </row>
    <row r="22" s="1" customFormat="1" ht="6.96" customHeight="1">
      <c r="B22" s="41"/>
      <c r="I22" s="129"/>
      <c r="L22" s="41"/>
    </row>
    <row r="23" s="1" customFormat="1" ht="12" customHeight="1">
      <c r="B23" s="41"/>
      <c r="D23" s="127" t="s">
        <v>39</v>
      </c>
      <c r="I23" s="131" t="s">
        <v>31</v>
      </c>
      <c r="J23" s="14" t="str">
        <f>IF('Rekapitulace stavby'!AN19="","",'Rekapitulace stavby'!AN19)</f>
        <v/>
      </c>
      <c r="L23" s="41"/>
    </row>
    <row r="24" s="1" customFormat="1" ht="18" customHeight="1">
      <c r="B24" s="41"/>
      <c r="E24" s="14" t="str">
        <f>IF('Rekapitulace stavby'!E20="","",'Rekapitulace stavby'!E20)</f>
        <v xml:space="preserve"> </v>
      </c>
      <c r="I24" s="131" t="s">
        <v>33</v>
      </c>
      <c r="J24" s="14" t="str">
        <f>IF('Rekapitulace stavby'!AN20="","",'Rekapitulace stavby'!AN20)</f>
        <v/>
      </c>
      <c r="L24" s="41"/>
    </row>
    <row r="25" s="1" customFormat="1" ht="6.96" customHeight="1">
      <c r="B25" s="41"/>
      <c r="I25" s="129"/>
      <c r="L25" s="41"/>
    </row>
    <row r="26" s="1" customFormat="1" ht="12" customHeight="1">
      <c r="B26" s="41"/>
      <c r="D26" s="127" t="s">
        <v>41</v>
      </c>
      <c r="I26" s="129"/>
      <c r="L26" s="41"/>
    </row>
    <row r="27" s="6" customFormat="1" ht="56.25" customHeight="1">
      <c r="B27" s="133"/>
      <c r="E27" s="134" t="s">
        <v>42</v>
      </c>
      <c r="F27" s="134"/>
      <c r="G27" s="134"/>
      <c r="H27" s="134"/>
      <c r="I27" s="135"/>
      <c r="L27" s="133"/>
    </row>
    <row r="28" s="1" customFormat="1" ht="6.96" customHeight="1">
      <c r="B28" s="41"/>
      <c r="I28" s="129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6"/>
      <c r="J29" s="69"/>
      <c r="K29" s="69"/>
      <c r="L29" s="41"/>
    </row>
    <row r="30" s="1" customFormat="1" ht="25.44" customHeight="1">
      <c r="B30" s="41"/>
      <c r="D30" s="137" t="s">
        <v>43</v>
      </c>
      <c r="I30" s="129"/>
      <c r="J30" s="138">
        <f>ROUND(J80,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6"/>
      <c r="J31" s="69"/>
      <c r="K31" s="69"/>
      <c r="L31" s="41"/>
    </row>
    <row r="32" s="1" customFormat="1" ht="14.4" customHeight="1">
      <c r="B32" s="41"/>
      <c r="F32" s="139" t="s">
        <v>45</v>
      </c>
      <c r="I32" s="140" t="s">
        <v>44</v>
      </c>
      <c r="J32" s="139" t="s">
        <v>46</v>
      </c>
      <c r="L32" s="41"/>
    </row>
    <row r="33" s="1" customFormat="1" ht="14.4" customHeight="1">
      <c r="B33" s="41"/>
      <c r="D33" s="127" t="s">
        <v>47</v>
      </c>
      <c r="E33" s="127" t="s">
        <v>48</v>
      </c>
      <c r="F33" s="141">
        <f>ROUND((SUM(BE80:BE82)),  2)</f>
        <v>0</v>
      </c>
      <c r="I33" s="142">
        <v>0.20999999999999999</v>
      </c>
      <c r="J33" s="141">
        <f>ROUND(((SUM(BE80:BE82))*I33),  2)</f>
        <v>0</v>
      </c>
      <c r="L33" s="41"/>
    </row>
    <row r="34" s="1" customFormat="1" ht="14.4" customHeight="1">
      <c r="B34" s="41"/>
      <c r="E34" s="127" t="s">
        <v>49</v>
      </c>
      <c r="F34" s="141">
        <f>ROUND((SUM(BF80:BF82)),  2)</f>
        <v>0</v>
      </c>
      <c r="I34" s="142">
        <v>0.14999999999999999</v>
      </c>
      <c r="J34" s="141">
        <f>ROUND(((SUM(BF80:BF82))*I34),  2)</f>
        <v>0</v>
      </c>
      <c r="L34" s="41"/>
    </row>
    <row r="35" hidden="1" s="1" customFormat="1" ht="14.4" customHeight="1">
      <c r="B35" s="41"/>
      <c r="E35" s="127" t="s">
        <v>50</v>
      </c>
      <c r="F35" s="141">
        <f>ROUND((SUM(BG80:BG82)),  2)</f>
        <v>0</v>
      </c>
      <c r="I35" s="142">
        <v>0.20999999999999999</v>
      </c>
      <c r="J35" s="141">
        <f>0</f>
        <v>0</v>
      </c>
      <c r="L35" s="41"/>
    </row>
    <row r="36" hidden="1" s="1" customFormat="1" ht="14.4" customHeight="1">
      <c r="B36" s="41"/>
      <c r="E36" s="127" t="s">
        <v>51</v>
      </c>
      <c r="F36" s="141">
        <f>ROUND((SUM(BH80:BH82)),  2)</f>
        <v>0</v>
      </c>
      <c r="I36" s="142">
        <v>0.14999999999999999</v>
      </c>
      <c r="J36" s="141">
        <f>0</f>
        <v>0</v>
      </c>
      <c r="L36" s="41"/>
    </row>
    <row r="37" hidden="1" s="1" customFormat="1" ht="14.4" customHeight="1">
      <c r="B37" s="41"/>
      <c r="E37" s="127" t="s">
        <v>52</v>
      </c>
      <c r="F37" s="141">
        <f>ROUND((SUM(BI80:BI82)),  2)</f>
        <v>0</v>
      </c>
      <c r="I37" s="142">
        <v>0</v>
      </c>
      <c r="J37" s="141">
        <f>0</f>
        <v>0</v>
      </c>
      <c r="L37" s="41"/>
    </row>
    <row r="38" s="1" customFormat="1" ht="6.96" customHeight="1">
      <c r="B38" s="41"/>
      <c r="I38" s="129"/>
      <c r="L38" s="41"/>
    </row>
    <row r="39" s="1" customFormat="1" ht="25.44" customHeight="1">
      <c r="B39" s="41"/>
      <c r="C39" s="143"/>
      <c r="D39" s="144" t="s">
        <v>53</v>
      </c>
      <c r="E39" s="145"/>
      <c r="F39" s="145"/>
      <c r="G39" s="146" t="s">
        <v>54</v>
      </c>
      <c r="H39" s="147" t="s">
        <v>55</v>
      </c>
      <c r="I39" s="148"/>
      <c r="J39" s="149">
        <f>SUM(J30:J37)</f>
        <v>0</v>
      </c>
      <c r="K39" s="150"/>
      <c r="L39" s="41"/>
    </row>
    <row r="40" s="1" customFormat="1" ht="14.4" customHeight="1">
      <c r="B40" s="151"/>
      <c r="C40" s="152"/>
      <c r="D40" s="152"/>
      <c r="E40" s="152"/>
      <c r="F40" s="152"/>
      <c r="G40" s="152"/>
      <c r="H40" s="152"/>
      <c r="I40" s="153"/>
      <c r="J40" s="152"/>
      <c r="K40" s="152"/>
      <c r="L40" s="41"/>
    </row>
    <row r="44" s="1" customFormat="1" ht="6.96" customHeight="1">
      <c r="B44" s="154"/>
      <c r="C44" s="155"/>
      <c r="D44" s="155"/>
      <c r="E44" s="155"/>
      <c r="F44" s="155"/>
      <c r="G44" s="155"/>
      <c r="H44" s="155"/>
      <c r="I44" s="156"/>
      <c r="J44" s="155"/>
      <c r="K44" s="155"/>
      <c r="L44" s="41"/>
    </row>
    <row r="45" s="1" customFormat="1" ht="24.96" customHeight="1">
      <c r="B45" s="36"/>
      <c r="C45" s="20" t="s">
        <v>97</v>
      </c>
      <c r="D45" s="37"/>
      <c r="E45" s="37"/>
      <c r="F45" s="37"/>
      <c r="G45" s="37"/>
      <c r="H45" s="37"/>
      <c r="I45" s="129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9"/>
      <c r="J46" s="37"/>
      <c r="K46" s="37"/>
      <c r="L46" s="41"/>
    </row>
    <row r="47" s="1" customFormat="1" ht="12" customHeight="1">
      <c r="B47" s="36"/>
      <c r="C47" s="29" t="s">
        <v>16</v>
      </c>
      <c r="D47" s="37"/>
      <c r="E47" s="37"/>
      <c r="F47" s="37"/>
      <c r="G47" s="37"/>
      <c r="H47" s="37"/>
      <c r="I47" s="129"/>
      <c r="J47" s="37"/>
      <c r="K47" s="37"/>
      <c r="L47" s="41"/>
    </row>
    <row r="48" s="1" customFormat="1" ht="16.5" customHeight="1">
      <c r="B48" s="36"/>
      <c r="C48" s="37"/>
      <c r="D48" s="37"/>
      <c r="E48" s="157" t="str">
        <f>E7</f>
        <v>Oprava střešní krytiny na objektu ZUŠ Frýdek – Místek, Kostíkovo náměstí 637</v>
      </c>
      <c r="F48" s="29"/>
      <c r="G48" s="29"/>
      <c r="H48" s="29"/>
      <c r="I48" s="129"/>
      <c r="J48" s="37"/>
      <c r="K48" s="37"/>
      <c r="L48" s="41"/>
    </row>
    <row r="49" s="1" customFormat="1" ht="12" customHeight="1">
      <c r="B49" s="36"/>
      <c r="C49" s="29" t="s">
        <v>95</v>
      </c>
      <c r="D49" s="37"/>
      <c r="E49" s="37"/>
      <c r="F49" s="37"/>
      <c r="G49" s="37"/>
      <c r="H49" s="37"/>
      <c r="I49" s="129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D.1.4 - Bleskosvod a vyhřívání žlabů okapového systému</v>
      </c>
      <c r="F50" s="37"/>
      <c r="G50" s="37"/>
      <c r="H50" s="37"/>
      <c r="I50" s="129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9"/>
      <c r="J51" s="37"/>
      <c r="K51" s="37"/>
      <c r="L51" s="41"/>
    </row>
    <row r="52" s="1" customFormat="1" ht="12" customHeight="1">
      <c r="B52" s="36"/>
      <c r="C52" s="29" t="s">
        <v>22</v>
      </c>
      <c r="D52" s="37"/>
      <c r="E52" s="37"/>
      <c r="F52" s="24" t="str">
        <f>F12</f>
        <v>Frýdek Místek</v>
      </c>
      <c r="G52" s="37"/>
      <c r="H52" s="37"/>
      <c r="I52" s="131" t="s">
        <v>24</v>
      </c>
      <c r="J52" s="65" t="str">
        <f>IF(J12="","",J12)</f>
        <v>22. 5. 2019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9"/>
      <c r="J53" s="37"/>
      <c r="K53" s="37"/>
      <c r="L53" s="41"/>
    </row>
    <row r="54" s="1" customFormat="1" ht="13.65" customHeight="1">
      <c r="B54" s="36"/>
      <c r="C54" s="29" t="s">
        <v>30</v>
      </c>
      <c r="D54" s="37"/>
      <c r="E54" s="37"/>
      <c r="F54" s="24" t="str">
        <f>E15</f>
        <v>Statutární město Frýdek - Místek</v>
      </c>
      <c r="G54" s="37"/>
      <c r="H54" s="37"/>
      <c r="I54" s="131" t="s">
        <v>36</v>
      </c>
      <c r="J54" s="34" t="str">
        <f>E21</f>
        <v>INPROS FM s.r.o.</v>
      </c>
      <c r="K54" s="37"/>
      <c r="L54" s="41"/>
    </row>
    <row r="55" s="1" customFormat="1" ht="13.65" customHeight="1">
      <c r="B55" s="36"/>
      <c r="C55" s="29" t="s">
        <v>34</v>
      </c>
      <c r="D55" s="37"/>
      <c r="E55" s="37"/>
      <c r="F55" s="24" t="str">
        <f>IF(E18="","",E18)</f>
        <v>Vyplň údaj</v>
      </c>
      <c r="G55" s="37"/>
      <c r="H55" s="37"/>
      <c r="I55" s="131" t="s">
        <v>39</v>
      </c>
      <c r="J55" s="34" t="str">
        <f>E24</f>
        <v xml:space="preserve"> 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9"/>
      <c r="J56" s="37"/>
      <c r="K56" s="37"/>
      <c r="L56" s="41"/>
    </row>
    <row r="57" s="1" customFormat="1" ht="29.28" customHeight="1">
      <c r="B57" s="36"/>
      <c r="C57" s="158" t="s">
        <v>98</v>
      </c>
      <c r="D57" s="159"/>
      <c r="E57" s="159"/>
      <c r="F57" s="159"/>
      <c r="G57" s="159"/>
      <c r="H57" s="159"/>
      <c r="I57" s="160"/>
      <c r="J57" s="161" t="s">
        <v>99</v>
      </c>
      <c r="K57" s="159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9"/>
      <c r="J58" s="37"/>
      <c r="K58" s="37"/>
      <c r="L58" s="41"/>
    </row>
    <row r="59" s="1" customFormat="1" ht="22.8" customHeight="1">
      <c r="B59" s="36"/>
      <c r="C59" s="162" t="s">
        <v>100</v>
      </c>
      <c r="D59" s="37"/>
      <c r="E59" s="37"/>
      <c r="F59" s="37"/>
      <c r="G59" s="37"/>
      <c r="H59" s="37"/>
      <c r="I59" s="129"/>
      <c r="J59" s="96">
        <f>J80</f>
        <v>0</v>
      </c>
      <c r="K59" s="37"/>
      <c r="L59" s="41"/>
      <c r="AU59" s="14" t="s">
        <v>101</v>
      </c>
    </row>
    <row r="60" s="7" customFormat="1" ht="24.96" customHeight="1">
      <c r="B60" s="163"/>
      <c r="C60" s="164"/>
      <c r="D60" s="165" t="s">
        <v>351</v>
      </c>
      <c r="E60" s="166"/>
      <c r="F60" s="166"/>
      <c r="G60" s="166"/>
      <c r="H60" s="166"/>
      <c r="I60" s="167"/>
      <c r="J60" s="168">
        <f>J81</f>
        <v>0</v>
      </c>
      <c r="K60" s="164"/>
      <c r="L60" s="169"/>
    </row>
    <row r="61" s="1" customFormat="1" ht="21.84" customHeight="1">
      <c r="B61" s="36"/>
      <c r="C61" s="37"/>
      <c r="D61" s="37"/>
      <c r="E61" s="37"/>
      <c r="F61" s="37"/>
      <c r="G61" s="37"/>
      <c r="H61" s="37"/>
      <c r="I61" s="129"/>
      <c r="J61" s="37"/>
      <c r="K61" s="37"/>
      <c r="L61" s="41"/>
    </row>
    <row r="62" s="1" customFormat="1" ht="6.96" customHeight="1">
      <c r="B62" s="55"/>
      <c r="C62" s="56"/>
      <c r="D62" s="56"/>
      <c r="E62" s="56"/>
      <c r="F62" s="56"/>
      <c r="G62" s="56"/>
      <c r="H62" s="56"/>
      <c r="I62" s="153"/>
      <c r="J62" s="56"/>
      <c r="K62" s="56"/>
      <c r="L62" s="41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6"/>
      <c r="J66" s="58"/>
      <c r="K66" s="58"/>
      <c r="L66" s="41"/>
    </row>
    <row r="67" s="1" customFormat="1" ht="24.96" customHeight="1">
      <c r="B67" s="36"/>
      <c r="C67" s="20" t="s">
        <v>108</v>
      </c>
      <c r="D67" s="37"/>
      <c r="E67" s="37"/>
      <c r="F67" s="37"/>
      <c r="G67" s="37"/>
      <c r="H67" s="37"/>
      <c r="I67" s="129"/>
      <c r="J67" s="37"/>
      <c r="K67" s="37"/>
      <c r="L67" s="41"/>
    </row>
    <row r="68" s="1" customFormat="1" ht="6.96" customHeight="1">
      <c r="B68" s="36"/>
      <c r="C68" s="37"/>
      <c r="D68" s="37"/>
      <c r="E68" s="37"/>
      <c r="F68" s="37"/>
      <c r="G68" s="37"/>
      <c r="H68" s="37"/>
      <c r="I68" s="129"/>
      <c r="J68" s="37"/>
      <c r="K68" s="37"/>
      <c r="L68" s="41"/>
    </row>
    <row r="69" s="1" customFormat="1" ht="12" customHeight="1">
      <c r="B69" s="36"/>
      <c r="C69" s="29" t="s">
        <v>16</v>
      </c>
      <c r="D69" s="37"/>
      <c r="E69" s="37"/>
      <c r="F69" s="37"/>
      <c r="G69" s="37"/>
      <c r="H69" s="37"/>
      <c r="I69" s="129"/>
      <c r="J69" s="37"/>
      <c r="K69" s="37"/>
      <c r="L69" s="41"/>
    </row>
    <row r="70" s="1" customFormat="1" ht="16.5" customHeight="1">
      <c r="B70" s="36"/>
      <c r="C70" s="37"/>
      <c r="D70" s="37"/>
      <c r="E70" s="157" t="str">
        <f>E7</f>
        <v>Oprava střešní krytiny na objektu ZUŠ Frýdek – Místek, Kostíkovo náměstí 637</v>
      </c>
      <c r="F70" s="29"/>
      <c r="G70" s="29"/>
      <c r="H70" s="29"/>
      <c r="I70" s="129"/>
      <c r="J70" s="37"/>
      <c r="K70" s="37"/>
      <c r="L70" s="41"/>
    </row>
    <row r="71" s="1" customFormat="1" ht="12" customHeight="1">
      <c r="B71" s="36"/>
      <c r="C71" s="29" t="s">
        <v>95</v>
      </c>
      <c r="D71" s="37"/>
      <c r="E71" s="37"/>
      <c r="F71" s="37"/>
      <c r="G71" s="37"/>
      <c r="H71" s="37"/>
      <c r="I71" s="129"/>
      <c r="J71" s="37"/>
      <c r="K71" s="37"/>
      <c r="L71" s="41"/>
    </row>
    <row r="72" s="1" customFormat="1" ht="16.5" customHeight="1">
      <c r="B72" s="36"/>
      <c r="C72" s="37"/>
      <c r="D72" s="37"/>
      <c r="E72" s="62" t="str">
        <f>E9</f>
        <v>D.1.4 - Bleskosvod a vyhřívání žlabů okapového systému</v>
      </c>
      <c r="F72" s="37"/>
      <c r="G72" s="37"/>
      <c r="H72" s="37"/>
      <c r="I72" s="129"/>
      <c r="J72" s="37"/>
      <c r="K72" s="37"/>
      <c r="L72" s="41"/>
    </row>
    <row r="73" s="1" customFormat="1" ht="6.96" customHeight="1">
      <c r="B73" s="36"/>
      <c r="C73" s="37"/>
      <c r="D73" s="37"/>
      <c r="E73" s="37"/>
      <c r="F73" s="37"/>
      <c r="G73" s="37"/>
      <c r="H73" s="37"/>
      <c r="I73" s="129"/>
      <c r="J73" s="37"/>
      <c r="K73" s="37"/>
      <c r="L73" s="41"/>
    </row>
    <row r="74" s="1" customFormat="1" ht="12" customHeight="1">
      <c r="B74" s="36"/>
      <c r="C74" s="29" t="s">
        <v>22</v>
      </c>
      <c r="D74" s="37"/>
      <c r="E74" s="37"/>
      <c r="F74" s="24" t="str">
        <f>F12</f>
        <v>Frýdek Místek</v>
      </c>
      <c r="G74" s="37"/>
      <c r="H74" s="37"/>
      <c r="I74" s="131" t="s">
        <v>24</v>
      </c>
      <c r="J74" s="65" t="str">
        <f>IF(J12="","",J12)</f>
        <v>22. 5. 2019</v>
      </c>
      <c r="K74" s="37"/>
      <c r="L74" s="41"/>
    </row>
    <row r="75" s="1" customFormat="1" ht="6.96" customHeight="1">
      <c r="B75" s="36"/>
      <c r="C75" s="37"/>
      <c r="D75" s="37"/>
      <c r="E75" s="37"/>
      <c r="F75" s="37"/>
      <c r="G75" s="37"/>
      <c r="H75" s="37"/>
      <c r="I75" s="129"/>
      <c r="J75" s="37"/>
      <c r="K75" s="37"/>
      <c r="L75" s="41"/>
    </row>
    <row r="76" s="1" customFormat="1" ht="13.65" customHeight="1">
      <c r="B76" s="36"/>
      <c r="C76" s="29" t="s">
        <v>30</v>
      </c>
      <c r="D76" s="37"/>
      <c r="E76" s="37"/>
      <c r="F76" s="24" t="str">
        <f>E15</f>
        <v>Statutární město Frýdek - Místek</v>
      </c>
      <c r="G76" s="37"/>
      <c r="H76" s="37"/>
      <c r="I76" s="131" t="s">
        <v>36</v>
      </c>
      <c r="J76" s="34" t="str">
        <f>E21</f>
        <v>INPROS FM s.r.o.</v>
      </c>
      <c r="K76" s="37"/>
      <c r="L76" s="41"/>
    </row>
    <row r="77" s="1" customFormat="1" ht="13.65" customHeight="1">
      <c r="B77" s="36"/>
      <c r="C77" s="29" t="s">
        <v>34</v>
      </c>
      <c r="D77" s="37"/>
      <c r="E77" s="37"/>
      <c r="F77" s="24" t="str">
        <f>IF(E18="","",E18)</f>
        <v>Vyplň údaj</v>
      </c>
      <c r="G77" s="37"/>
      <c r="H77" s="37"/>
      <c r="I77" s="131" t="s">
        <v>39</v>
      </c>
      <c r="J77" s="34" t="str">
        <f>E24</f>
        <v xml:space="preserve"> </v>
      </c>
      <c r="K77" s="37"/>
      <c r="L77" s="41"/>
    </row>
    <row r="78" s="1" customFormat="1" ht="10.32" customHeight="1">
      <c r="B78" s="36"/>
      <c r="C78" s="37"/>
      <c r="D78" s="37"/>
      <c r="E78" s="37"/>
      <c r="F78" s="37"/>
      <c r="G78" s="37"/>
      <c r="H78" s="37"/>
      <c r="I78" s="129"/>
      <c r="J78" s="37"/>
      <c r="K78" s="37"/>
      <c r="L78" s="41"/>
    </row>
    <row r="79" s="9" customFormat="1" ht="29.28" customHeight="1">
      <c r="B79" s="177"/>
      <c r="C79" s="178" t="s">
        <v>109</v>
      </c>
      <c r="D79" s="179" t="s">
        <v>62</v>
      </c>
      <c r="E79" s="179" t="s">
        <v>58</v>
      </c>
      <c r="F79" s="179" t="s">
        <v>59</v>
      </c>
      <c r="G79" s="179" t="s">
        <v>110</v>
      </c>
      <c r="H79" s="179" t="s">
        <v>111</v>
      </c>
      <c r="I79" s="180" t="s">
        <v>112</v>
      </c>
      <c r="J79" s="179" t="s">
        <v>99</v>
      </c>
      <c r="K79" s="181" t="s">
        <v>113</v>
      </c>
      <c r="L79" s="182"/>
      <c r="M79" s="86" t="s">
        <v>1</v>
      </c>
      <c r="N79" s="87" t="s">
        <v>47</v>
      </c>
      <c r="O79" s="87" t="s">
        <v>114</v>
      </c>
      <c r="P79" s="87" t="s">
        <v>115</v>
      </c>
      <c r="Q79" s="87" t="s">
        <v>116</v>
      </c>
      <c r="R79" s="87" t="s">
        <v>117</v>
      </c>
      <c r="S79" s="87" t="s">
        <v>118</v>
      </c>
      <c r="T79" s="88" t="s">
        <v>119</v>
      </c>
    </row>
    <row r="80" s="1" customFormat="1" ht="22.8" customHeight="1">
      <c r="B80" s="36"/>
      <c r="C80" s="93" t="s">
        <v>120</v>
      </c>
      <c r="D80" s="37"/>
      <c r="E80" s="37"/>
      <c r="F80" s="37"/>
      <c r="G80" s="37"/>
      <c r="H80" s="37"/>
      <c r="I80" s="129"/>
      <c r="J80" s="183">
        <f>BK80</f>
        <v>0</v>
      </c>
      <c r="K80" s="37"/>
      <c r="L80" s="41"/>
      <c r="M80" s="89"/>
      <c r="N80" s="90"/>
      <c r="O80" s="90"/>
      <c r="P80" s="184">
        <f>P81</f>
        <v>0</v>
      </c>
      <c r="Q80" s="90"/>
      <c r="R80" s="184">
        <f>R81</f>
        <v>0</v>
      </c>
      <c r="S80" s="90"/>
      <c r="T80" s="185">
        <f>T81</f>
        <v>0</v>
      </c>
      <c r="AT80" s="14" t="s">
        <v>76</v>
      </c>
      <c r="AU80" s="14" t="s">
        <v>101</v>
      </c>
      <c r="BK80" s="186">
        <f>BK81</f>
        <v>0</v>
      </c>
    </row>
    <row r="81" s="10" customFormat="1" ht="25.92" customHeight="1">
      <c r="B81" s="187"/>
      <c r="C81" s="188"/>
      <c r="D81" s="189" t="s">
        <v>76</v>
      </c>
      <c r="E81" s="190" t="s">
        <v>336</v>
      </c>
      <c r="F81" s="190" t="s">
        <v>352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P82</f>
        <v>0</v>
      </c>
      <c r="Q81" s="195"/>
      <c r="R81" s="196">
        <f>R82</f>
        <v>0</v>
      </c>
      <c r="S81" s="195"/>
      <c r="T81" s="197">
        <f>T82</f>
        <v>0</v>
      </c>
      <c r="AR81" s="198" t="s">
        <v>148</v>
      </c>
      <c r="AT81" s="199" t="s">
        <v>76</v>
      </c>
      <c r="AU81" s="199" t="s">
        <v>77</v>
      </c>
      <c r="AY81" s="198" t="s">
        <v>123</v>
      </c>
      <c r="BK81" s="200">
        <f>BK82</f>
        <v>0</v>
      </c>
    </row>
    <row r="82" s="1" customFormat="1" ht="16.5" customHeight="1">
      <c r="B82" s="36"/>
      <c r="C82" s="203" t="s">
        <v>85</v>
      </c>
      <c r="D82" s="203" t="s">
        <v>126</v>
      </c>
      <c r="E82" s="204" t="s">
        <v>353</v>
      </c>
      <c r="F82" s="205" t="s">
        <v>354</v>
      </c>
      <c r="G82" s="206" t="s">
        <v>129</v>
      </c>
      <c r="H82" s="207">
        <v>1</v>
      </c>
      <c r="I82" s="208"/>
      <c r="J82" s="209">
        <f>ROUND(I82*H82,2)</f>
        <v>0</v>
      </c>
      <c r="K82" s="205" t="s">
        <v>1</v>
      </c>
      <c r="L82" s="41"/>
      <c r="M82" s="257" t="s">
        <v>1</v>
      </c>
      <c r="N82" s="258" t="s">
        <v>48</v>
      </c>
      <c r="O82" s="219"/>
      <c r="P82" s="259">
        <f>O82*H82</f>
        <v>0</v>
      </c>
      <c r="Q82" s="259">
        <v>0</v>
      </c>
      <c r="R82" s="259">
        <f>Q82*H82</f>
        <v>0</v>
      </c>
      <c r="S82" s="259">
        <v>0</v>
      </c>
      <c r="T82" s="260">
        <f>S82*H82</f>
        <v>0</v>
      </c>
      <c r="AR82" s="14" t="s">
        <v>341</v>
      </c>
      <c r="AT82" s="14" t="s">
        <v>126</v>
      </c>
      <c r="AU82" s="14" t="s">
        <v>85</v>
      </c>
      <c r="AY82" s="14" t="s">
        <v>123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4" t="s">
        <v>85</v>
      </c>
      <c r="BK82" s="214">
        <f>ROUND(I82*H82,2)</f>
        <v>0</v>
      </c>
      <c r="BL82" s="14" t="s">
        <v>341</v>
      </c>
      <c r="BM82" s="14" t="s">
        <v>355</v>
      </c>
    </row>
    <row r="83" s="1" customFormat="1" ht="6.96" customHeight="1">
      <c r="B83" s="55"/>
      <c r="C83" s="56"/>
      <c r="D83" s="56"/>
      <c r="E83" s="56"/>
      <c r="F83" s="56"/>
      <c r="G83" s="56"/>
      <c r="H83" s="56"/>
      <c r="I83" s="153"/>
      <c r="J83" s="56"/>
      <c r="K83" s="56"/>
      <c r="L83" s="41"/>
    </row>
  </sheetData>
  <sheetProtection sheet="1" autoFilter="0" formatColumns="0" formatRows="0" objects="1" scenarios="1" spinCount="100000" saltValue="N9uigfQYVon4AW7wwnFy3O9eE6FV2KTUBY8kkazZjX/S/mm+JIymzCGm1fuXiOtuayVZTuCpVhFoLTDcojisgA==" hashValue="9t2/CAGw4Sah1N8+HowLssyY8EX/VOufqVeF7RpSHR7AfEHBv2V1V7WkUaP507a8GMlcgs1M+o1cOXYDjISnLw==" algorithmName="SHA-512" password="CC35"/>
  <autoFilter ref="C79:K8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2019-05-23T07:46:15Z</dcterms:created>
  <dcterms:modified xsi:type="dcterms:W3CDTF">2019-05-23T07:46:17Z</dcterms:modified>
</cp:coreProperties>
</file>